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65" activeTab="0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sharedStrings.xml><?xml version="1.0" encoding="utf-8"?>
<sst xmlns="http://schemas.openxmlformats.org/spreadsheetml/2006/main" count="60" uniqueCount="47">
  <si>
    <t>Движение денежных средств Гимназии №1505 от взносов на благотворителность 2010 - 2011</t>
  </si>
  <si>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</si>
  <si>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</si>
  <si>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</si>
  <si>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</si>
  <si>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</si>
  <si>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</si>
  <si>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</si>
  <si>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</si>
  <si>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</si>
  <si>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</si>
  <si>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</si>
  <si>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Зарплата и премии учителей ( с НДФЛ)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</si>
  <si>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</si>
  <si>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</si>
  <si>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</si>
  <si>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</si>
  <si>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</si>
  <si>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</si>
  <si>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</si>
  <si>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</si>
  <si>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</si>
  <si>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</si>
  <si>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</si>
  <si>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</si>
  <si>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</si>
  <si>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</si>
  <si>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Ремонт телесети</t>
  </si>
  <si>
    <t>Расходы на ремонт мебели, школьного оборудования</t>
  </si>
  <si>
    <t>Благустройство двора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</si>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</sst>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>
      <alignment/>
      <protection/>
    </xf>
    <xf numFmtId="0" fontId="19" fillId="0" borderId="0" xfId="52" applyNumberFormat="1" applyFont="1" applyFill="1" applyBorder="1" applyAlignment="1">
      <alignment horizontal="right"/>
      <protection/>
    </xf>
    <xf numFmtId="0" fontId="19" fillId="0" borderId="0" xfId="52" applyNumberFormat="1" applyFont="1" applyBorder="1" applyAlignment="1">
      <alignment horizontal="right"/>
      <protection/>
    </xf>
    <xf numFmtId="0" fontId="19" fillId="0" borderId="0" xfId="52" applyFont="1">
      <alignment/>
      <protection/>
    </xf>
    <xf numFmtId="0" fontId="20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right"/>
      <protection/>
    </xf>
    <xf numFmtId="0" fontId="21" fillId="0" borderId="0" xfId="52" applyNumberFormat="1" applyFont="1" applyFill="1" applyBorder="1" applyAlignment="1" applyProtection="1">
      <alignment horizontal="left"/>
      <protection locked="0"/>
    </xf>
    <xf numFmtId="0" fontId="21" fillId="0" borderId="10" xfId="52" applyNumberFormat="1" applyFont="1" applyBorder="1">
      <alignment/>
      <protection/>
    </xf>
    <xf numFmtId="17" fontId="20" fillId="0" borderId="11" xfId="52" applyNumberFormat="1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horizontal="center"/>
      <protection/>
    </xf>
    <xf numFmtId="0" fontId="19" fillId="0" borderId="12" xfId="52" applyFont="1" applyBorder="1">
      <alignment/>
      <protection/>
    </xf>
    <xf numFmtId="0" fontId="20" fillId="0" borderId="13" xfId="52" applyNumberFormat="1" applyFont="1" applyFill="1" applyBorder="1" applyAlignment="1">
      <alignment horizontal="center"/>
      <protection/>
    </xf>
    <xf numFmtId="0" fontId="21" fillId="0" borderId="14" xfId="52" applyNumberFormat="1" applyFont="1" applyBorder="1">
      <alignment/>
      <protection/>
    </xf>
    <xf numFmtId="2" fontId="22" fillId="0" borderId="15" xfId="52" applyNumberFormat="1" applyFont="1" applyFill="1" applyBorder="1" applyAlignment="1">
      <alignment horizontal="center"/>
      <protection/>
    </xf>
    <xf numFmtId="2" fontId="22" fillId="20" borderId="16" xfId="52" applyNumberFormat="1" applyFont="1" applyFill="1" applyBorder="1" applyAlignment="1">
      <alignment horizontal="center"/>
      <protection/>
    </xf>
    <xf numFmtId="0" fontId="21" fillId="0" borderId="17" xfId="52" applyNumberFormat="1" applyFont="1" applyBorder="1">
      <alignment/>
      <protection/>
    </xf>
    <xf numFmtId="2" fontId="22" fillId="0" borderId="18" xfId="52" applyNumberFormat="1" applyFont="1" applyFill="1" applyBorder="1" applyAlignment="1">
      <alignment horizontal="center"/>
      <protection/>
    </xf>
    <xf numFmtId="2" fontId="22" fillId="20" borderId="19" xfId="52" applyNumberFormat="1" applyFont="1" applyFill="1" applyBorder="1" applyAlignment="1">
      <alignment horizontal="center"/>
      <protection/>
    </xf>
    <xf numFmtId="0" fontId="23" fillId="0" borderId="17" xfId="52" applyNumberFormat="1" applyFont="1" applyFill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horizontal="left"/>
      <protection/>
    </xf>
    <xf numFmtId="0" fontId="21" fillId="0" borderId="20" xfId="52" applyNumberFormat="1" applyFont="1" applyFill="1" applyBorder="1" applyAlignment="1">
      <alignment horizontal="left"/>
      <protection/>
    </xf>
    <xf numFmtId="2" fontId="24" fillId="0" borderId="21" xfId="52" applyNumberFormat="1" applyFont="1" applyFill="1" applyBorder="1" applyAlignment="1">
      <alignment horizontal="center"/>
      <protection/>
    </xf>
    <xf numFmtId="2" fontId="24" fillId="0" borderId="22" xfId="52" applyNumberFormat="1" applyFont="1" applyFill="1" applyBorder="1" applyAlignment="1">
      <alignment horizontal="center"/>
      <protection/>
    </xf>
    <xf numFmtId="2" fontId="24" fillId="0" borderId="20" xfId="52" applyNumberFormat="1" applyFont="1" applyFill="1" applyBorder="1" applyAlignment="1">
      <alignment horizontal="center"/>
      <protection/>
    </xf>
    <xf numFmtId="2" fontId="22" fillId="20" borderId="23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horizontal="left" vertical="top" wrapText="1"/>
      <protection/>
    </xf>
    <xf numFmtId="2" fontId="24" fillId="20" borderId="25" xfId="52" applyNumberFormat="1" applyFont="1" applyFill="1" applyBorder="1" applyAlignment="1">
      <alignment horizontal="center"/>
      <protection/>
    </xf>
    <xf numFmtId="2" fontId="24" fillId="20" borderId="26" xfId="52" applyNumberFormat="1" applyFont="1" applyFill="1" applyBorder="1" applyAlignment="1">
      <alignment horizontal="center"/>
      <protection/>
    </xf>
    <xf numFmtId="2" fontId="22" fillId="20" borderId="27" xfId="52" applyNumberFormat="1" applyFont="1" applyFill="1" applyBorder="1" applyAlignment="1">
      <alignment horizontal="center"/>
      <protection/>
    </xf>
    <xf numFmtId="0" fontId="23" fillId="0" borderId="14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24" fillId="20" borderId="16" xfId="52" applyNumberFormat="1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4" xfId="52" applyNumberFormat="1" applyFont="1" applyFill="1" applyBorder="1" applyAlignment="1">
      <alignment horizontal="left" vertical="top" wrapText="1"/>
      <protection/>
    </xf>
    <xf numFmtId="2" fontId="24" fillId="0" borderId="15" xfId="61" applyNumberFormat="1" applyFont="1" applyFill="1" applyBorder="1" applyAlignment="1">
      <alignment horizontal="center"/>
    </xf>
    <xf numFmtId="0" fontId="21" fillId="0" borderId="28" xfId="52" applyNumberFormat="1" applyFont="1" applyFill="1" applyBorder="1" applyAlignment="1">
      <alignment horizontal="left" vertical="top" wrapText="1"/>
      <protection/>
    </xf>
    <xf numFmtId="2" fontId="24" fillId="0" borderId="18" xfId="61" applyNumberFormat="1" applyFont="1" applyFill="1" applyBorder="1" applyAlignment="1">
      <alignment horizontal="center"/>
    </xf>
    <xf numFmtId="0" fontId="21" fillId="0" borderId="20" xfId="52" applyNumberFormat="1" applyFont="1" applyFill="1" applyBorder="1" applyAlignment="1">
      <alignment horizontal="left" vertical="top" wrapText="1"/>
      <protection/>
    </xf>
    <xf numFmtId="2" fontId="24" fillId="20" borderId="25" xfId="61" applyNumberFormat="1" applyFont="1" applyFill="1" applyBorder="1" applyAlignment="1">
      <alignment horizontal="center"/>
    </xf>
    <xf numFmtId="2" fontId="22" fillId="20" borderId="27" xfId="61" applyNumberFormat="1" applyFont="1" applyFill="1" applyBorder="1" applyAlignment="1">
      <alignment horizontal="center"/>
    </xf>
    <xf numFmtId="0" fontId="21" fillId="0" borderId="17" xfId="52" applyNumberFormat="1" applyFont="1" applyFill="1" applyBorder="1" applyAlignment="1">
      <alignment horizontal="left" vertical="top" wrapText="1"/>
      <protection/>
    </xf>
    <xf numFmtId="2" fontId="24" fillId="20" borderId="18" xfId="52" applyNumberFormat="1" applyFont="1" applyFill="1" applyBorder="1" applyAlignment="1">
      <alignment horizontal="center"/>
      <protection/>
    </xf>
    <xf numFmtId="2" fontId="22" fillId="0" borderId="18" xfId="61" applyNumberFormat="1" applyFont="1" applyFill="1" applyBorder="1" applyAlignment="1">
      <alignment horizontal="center"/>
    </xf>
    <xf numFmtId="2" fontId="22" fillId="0" borderId="29" xfId="61" applyNumberFormat="1" applyFont="1" applyFill="1" applyBorder="1" applyAlignment="1">
      <alignment horizontal="center"/>
    </xf>
    <xf numFmtId="2" fontId="24" fillId="0" borderId="29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 applyAlignment="1">
      <alignment vertical="top" wrapText="1"/>
      <protection/>
    </xf>
    <xf numFmtId="2" fontId="22" fillId="20" borderId="25" xfId="61" applyNumberFormat="1" applyFont="1" applyFill="1" applyBorder="1" applyAlignment="1">
      <alignment horizontal="center"/>
    </xf>
    <xf numFmtId="2" fontId="24" fillId="20" borderId="19" xfId="52" applyNumberFormat="1" applyFont="1" applyFill="1" applyBorder="1" applyAlignment="1">
      <alignment horizontal="center"/>
      <protection/>
    </xf>
    <xf numFmtId="2" fontId="24" fillId="0" borderId="30" xfId="61" applyNumberFormat="1" applyFont="1" applyFill="1" applyBorder="1" applyAlignment="1">
      <alignment horizontal="center"/>
    </xf>
    <xf numFmtId="2" fontId="24" fillId="0" borderId="14" xfId="61" applyNumberFormat="1" applyFont="1" applyFill="1" applyBorder="1" applyAlignment="1">
      <alignment horizontal="center"/>
    </xf>
    <xf numFmtId="2" fontId="24" fillId="0" borderId="31" xfId="52" applyNumberFormat="1" applyFont="1" applyFill="1" applyBorder="1" applyAlignment="1">
      <alignment horizontal="center"/>
      <protection/>
    </xf>
    <xf numFmtId="2" fontId="24" fillId="0" borderId="18" xfId="52" applyNumberFormat="1" applyFont="1" applyFill="1" applyBorder="1" applyAlignment="1">
      <alignment horizontal="center"/>
      <protection/>
    </xf>
    <xf numFmtId="2" fontId="24" fillId="0" borderId="18" xfId="52" applyNumberFormat="1" applyFont="1" applyBorder="1" applyAlignment="1">
      <alignment horizontal="center"/>
      <protection/>
    </xf>
    <xf numFmtId="2" fontId="24" fillId="0" borderId="17" xfId="52" applyNumberFormat="1" applyFont="1" applyBorder="1" applyAlignment="1">
      <alignment horizontal="center"/>
      <protection/>
    </xf>
    <xf numFmtId="2" fontId="24" fillId="0" borderId="30" xfId="52" applyNumberFormat="1" applyFont="1" applyFill="1" applyBorder="1" applyAlignment="1">
      <alignment horizontal="center"/>
      <protection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52" applyNumberFormat="1" applyFont="1" applyBorder="1" applyAlignment="1">
      <alignment horizontal="center"/>
      <protection/>
    </xf>
    <xf numFmtId="2" fontId="24" fillId="0" borderId="14" xfId="52" applyNumberFormat="1" applyFont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vertical="top" wrapText="1"/>
      <protection/>
    </xf>
    <xf numFmtId="2" fontId="24" fillId="0" borderId="28" xfId="61" applyNumberFormat="1" applyFont="1" applyFill="1" applyBorder="1" applyAlignment="1">
      <alignment horizontal="center"/>
    </xf>
    <xf numFmtId="2" fontId="24" fillId="20" borderId="32" xfId="52" applyNumberFormat="1" applyFont="1" applyFill="1" applyBorder="1" applyAlignment="1">
      <alignment horizontal="center"/>
      <protection/>
    </xf>
    <xf numFmtId="0" fontId="24" fillId="0" borderId="20" xfId="52" applyNumberFormat="1" applyFont="1" applyFill="1" applyBorder="1" applyAlignment="1">
      <alignment vertical="top" wrapText="1"/>
      <protection/>
    </xf>
    <xf numFmtId="2" fontId="24" fillId="20" borderId="33" xfId="61" applyNumberFormat="1" applyFont="1" applyFill="1" applyBorder="1" applyAlignment="1">
      <alignment horizontal="center"/>
    </xf>
    <xf numFmtId="2" fontId="24" fillId="20" borderId="26" xfId="61" applyNumberFormat="1" applyFont="1" applyFill="1" applyBorder="1" applyAlignment="1">
      <alignment horizontal="center"/>
    </xf>
    <xf numFmtId="2" fontId="24" fillId="0" borderId="18" xfId="61" applyNumberFormat="1" applyFont="1" applyFill="1" applyBorder="1" applyAlignment="1" applyProtection="1">
      <alignment horizontal="center"/>
      <protection locked="0"/>
    </xf>
    <xf numFmtId="0" fontId="21" fillId="0" borderId="18" xfId="52" applyNumberFormat="1" applyFont="1" applyFill="1" applyBorder="1" applyAlignment="1">
      <alignment vertical="top" wrapText="1"/>
      <protection/>
    </xf>
    <xf numFmtId="0" fontId="21" fillId="0" borderId="20" xfId="52" applyNumberFormat="1" applyFont="1" applyFill="1" applyBorder="1" applyAlignment="1">
      <alignment vertical="top" wrapText="1"/>
      <protection/>
    </xf>
    <xf numFmtId="2" fontId="24" fillId="0" borderId="22" xfId="61" applyNumberFormat="1" applyFont="1" applyFill="1" applyBorder="1" applyAlignment="1">
      <alignment horizontal="center"/>
    </xf>
    <xf numFmtId="0" fontId="25" fillId="0" borderId="27" xfId="52" applyNumberFormat="1" applyFont="1" applyFill="1" applyBorder="1" applyAlignment="1">
      <alignment vertical="top" wrapText="1"/>
      <protection/>
    </xf>
    <xf numFmtId="2" fontId="24" fillId="20" borderId="27" xfId="61" applyNumberFormat="1" applyFont="1" applyFill="1" applyBorder="1" applyAlignment="1">
      <alignment horizontal="center"/>
    </xf>
    <xf numFmtId="0" fontId="25" fillId="0" borderId="34" xfId="52" applyNumberFormat="1" applyFont="1" applyFill="1" applyBorder="1" applyAlignment="1">
      <alignment vertical="top" wrapText="1"/>
      <protection/>
    </xf>
    <xf numFmtId="1" fontId="24" fillId="20" borderId="25" xfId="61" applyNumberFormat="1" applyFont="1" applyFill="1" applyBorder="1" applyAlignment="1">
      <alignment horizontal="center"/>
    </xf>
    <xf numFmtId="1" fontId="24" fillId="20" borderId="27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>
      <alignment/>
      <protection/>
    </xf>
    <xf numFmtId="0" fontId="22" fillId="0" borderId="24" xfId="52" applyNumberFormat="1" applyFont="1" applyFill="1" applyBorder="1" applyAlignment="1">
      <alignment wrapText="1"/>
      <protection/>
    </xf>
    <xf numFmtId="0" fontId="26" fillId="0" borderId="24" xfId="52" applyNumberFormat="1" applyFont="1" applyFill="1" applyBorder="1" applyAlignment="1">
      <alignment wrapText="1"/>
      <protection/>
    </xf>
    <xf numFmtId="1" fontId="24" fillId="22" borderId="25" xfId="61" applyNumberFormat="1" applyFont="1" applyFill="1" applyBorder="1" applyAlignment="1">
      <alignment horizontal="center"/>
    </xf>
    <xf numFmtId="1" fontId="24" fillId="20" borderId="33" xfId="52" applyNumberFormat="1" applyFont="1" applyFill="1" applyBorder="1" applyAlignment="1">
      <alignment horizontal="center"/>
      <protection/>
    </xf>
    <xf numFmtId="1" fontId="24" fillId="20" borderId="25" xfId="52" applyNumberFormat="1" applyFont="1" applyFill="1" applyBorder="1" applyAlignment="1">
      <alignment horizontal="center"/>
      <protection/>
    </xf>
    <xf numFmtId="1" fontId="24" fillId="20" borderId="26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wrapText="1"/>
      <protection/>
    </xf>
    <xf numFmtId="1" fontId="24" fillId="20" borderId="35" xfId="61" applyNumberFormat="1" applyFont="1" applyFill="1" applyBorder="1" applyAlignment="1">
      <alignment horizontal="center"/>
    </xf>
    <xf numFmtId="1" fontId="24" fillId="20" borderId="33" xfId="61" applyNumberFormat="1" applyFont="1" applyFill="1" applyBorder="1" applyAlignment="1">
      <alignment horizontal="center"/>
    </xf>
    <xf numFmtId="1" fontId="24" fillId="20" borderId="36" xfId="61" applyNumberFormat="1" applyFont="1" applyFill="1" applyBorder="1" applyAlignment="1">
      <alignment horizontal="center"/>
    </xf>
    <xf numFmtId="4" fontId="19" fillId="0" borderId="0" xfId="52" applyNumberFormat="1" applyFont="1">
      <alignment/>
      <protection/>
    </xf>
    <xf numFmtId="1" fontId="19" fillId="0" borderId="0" xfId="61" applyNumberFormat="1" applyFont="1" applyFill="1" applyBorder="1" applyAlignment="1">
      <alignment horizontal="center"/>
    </xf>
    <xf numFmtId="2" fontId="22" fillId="24" borderId="15" xfId="61" applyNumberFormat="1" applyFont="1" applyFill="1" applyBorder="1" applyAlignment="1">
      <alignment horizontal="center"/>
    </xf>
    <xf numFmtId="2" fontId="22" fillId="24" borderId="15" xfId="52" applyNumberFormat="1" applyFont="1" applyFill="1" applyBorder="1" applyAlignment="1">
      <alignment horizontal="center"/>
      <protection/>
    </xf>
    <xf numFmtId="2" fontId="30" fillId="20" borderId="25" xfId="61" applyNumberFormat="1" applyFont="1" applyFill="1" applyBorder="1" applyAlignment="1">
      <alignment horizontal="center"/>
    </xf>
    <xf numFmtId="2" fontId="31" fillId="0" borderId="15" xfId="61" applyNumberFormat="1" applyFont="1" applyFill="1" applyBorder="1" applyAlignment="1">
      <alignment horizontal="center"/>
    </xf>
    <xf numFmtId="2" fontId="31" fillId="0" borderId="29" xfId="61" applyNumberFormat="1" applyFont="1" applyFill="1" applyBorder="1" applyAlignment="1">
      <alignment horizontal="center"/>
    </xf>
    <xf numFmtId="2" fontId="31" fillId="0" borderId="18" xfId="61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D43" sqref="B43:D43"/>
    </sheetView>
  </sheetViews>
  <sheetFormatPr defaultColWidth="9.140625" defaultRowHeight="15"/>
  <cols>
    <col min="1" max="1" width="68.8515625" style="5" customWidth="1"/>
    <col min="2" max="2" width="10.7109375" style="5" bestFit="1" customWidth="1"/>
    <col min="3" max="3" width="9.57421875" style="5" bestFit="1" customWidth="1"/>
    <col min="4" max="5" width="7.28125" style="5" bestFit="1" customWidth="1"/>
    <col min="6" max="6" width="9.57421875" style="5" bestFit="1" customWidth="1"/>
    <col min="7" max="13" width="7.28125" style="5" bestFit="1" customWidth="1"/>
    <col min="14" max="14" width="8.421875" style="5" bestFit="1" customWidth="1"/>
    <col min="15" max="16384" width="9.140625" style="5" customWidth="1"/>
  </cols>
  <sheetData>
    <row r="1" spans="1:7" ht="15.75" customHeight="1">
      <c r="A1" s="1" t="s">
        <v>0</v>
      </c>
      <c r="B1" s="2"/>
      <c r="C1" s="2"/>
      <c r="D1" s="2"/>
      <c r="E1" s="3"/>
      <c r="F1" s="2"/>
      <c r="G1" s="4"/>
    </row>
    <row r="2" spans="1:7" ht="19.5">
      <c r="A2" s="1" t="s">
        <v>1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2</v>
      </c>
      <c r="B4" s="10">
        <v>40422</v>
      </c>
      <c r="C4" s="10">
        <v>40452</v>
      </c>
      <c r="D4" s="10">
        <v>40483</v>
      </c>
      <c r="E4" s="10">
        <v>40513</v>
      </c>
      <c r="F4" s="10">
        <v>40544</v>
      </c>
      <c r="G4" s="10">
        <v>40575</v>
      </c>
      <c r="H4" s="10">
        <v>40603</v>
      </c>
      <c r="I4" s="10">
        <v>40634</v>
      </c>
      <c r="J4" s="10">
        <v>40664</v>
      </c>
      <c r="K4" s="10">
        <v>40695</v>
      </c>
      <c r="L4" s="10">
        <v>40725</v>
      </c>
      <c r="M4" s="10">
        <v>40756</v>
      </c>
      <c r="N4" s="11" t="s">
        <v>3</v>
      </c>
    </row>
    <row r="5" spans="1:14" ht="13.5" thickBot="1">
      <c r="A5" s="12"/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</row>
    <row r="6" spans="1:14" ht="15.75">
      <c r="A6" s="14" t="s">
        <v>5</v>
      </c>
      <c r="B6" s="15">
        <v>339</v>
      </c>
      <c r="C6" s="15">
        <v>339</v>
      </c>
      <c r="D6" s="15">
        <v>339</v>
      </c>
      <c r="E6" s="15">
        <v>339</v>
      </c>
      <c r="F6" s="15">
        <v>339</v>
      </c>
      <c r="G6" s="15">
        <v>339</v>
      </c>
      <c r="H6" s="15">
        <v>339</v>
      </c>
      <c r="I6" s="15">
        <v>339</v>
      </c>
      <c r="J6" s="15">
        <v>339</v>
      </c>
      <c r="K6" s="15">
        <v>339</v>
      </c>
      <c r="L6" s="15">
        <v>339</v>
      </c>
      <c r="M6" s="15">
        <v>339</v>
      </c>
      <c r="N6" s="16"/>
    </row>
    <row r="7" spans="1:14" ht="15.75">
      <c r="A7" s="17" t="s">
        <v>6</v>
      </c>
      <c r="B7" s="18">
        <v>1.6</v>
      </c>
      <c r="C7" s="18">
        <v>1.6</v>
      </c>
      <c r="D7" s="18">
        <v>1.6</v>
      </c>
      <c r="E7" s="18">
        <v>1.6</v>
      </c>
      <c r="F7" s="18">
        <v>1.6</v>
      </c>
      <c r="G7" s="18">
        <v>1.6</v>
      </c>
      <c r="H7" s="18">
        <v>1.6</v>
      </c>
      <c r="I7" s="18">
        <v>1.6</v>
      </c>
      <c r="J7" s="18">
        <v>1.6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7</v>
      </c>
      <c r="B8" s="18">
        <f>B6*B7</f>
        <v>542.4</v>
      </c>
      <c r="C8" s="18">
        <f aca="true" t="shared" si="0" ref="C8:M8">C6*C7</f>
        <v>542.4</v>
      </c>
      <c r="D8" s="18">
        <f t="shared" si="0"/>
        <v>542.4</v>
      </c>
      <c r="E8" s="18">
        <f t="shared" si="0"/>
        <v>542.4</v>
      </c>
      <c r="F8" s="18">
        <f t="shared" si="0"/>
        <v>542.4</v>
      </c>
      <c r="G8" s="18">
        <f t="shared" si="0"/>
        <v>542.4</v>
      </c>
      <c r="H8" s="18">
        <f t="shared" si="0"/>
        <v>542.4</v>
      </c>
      <c r="I8" s="18">
        <f t="shared" si="0"/>
        <v>542.4</v>
      </c>
      <c r="J8" s="18">
        <f t="shared" si="0"/>
        <v>542.4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9">
        <f>SUM(B8:M8)</f>
        <v>4881.599999999999</v>
      </c>
    </row>
    <row r="9" spans="1:14" ht="15.75">
      <c r="A9" s="21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375</v>
      </c>
      <c r="G9" s="18">
        <v>0</v>
      </c>
      <c r="H9" s="18">
        <v>0</v>
      </c>
      <c r="I9" s="18">
        <v>0</v>
      </c>
      <c r="J9" s="18">
        <v>375</v>
      </c>
      <c r="K9" s="18">
        <v>0</v>
      </c>
      <c r="L9" s="18">
        <v>0</v>
      </c>
      <c r="M9" s="18">
        <v>0</v>
      </c>
      <c r="N9" s="19">
        <f>SUM(B9:M9)</f>
        <v>750</v>
      </c>
    </row>
    <row r="10" spans="1:14" ht="16.5" thickBot="1">
      <c r="A10" s="22" t="s">
        <v>9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10</v>
      </c>
      <c r="B11" s="28">
        <f>SUM(B8:B10)</f>
        <v>542.4</v>
      </c>
      <c r="C11" s="28">
        <f aca="true" t="shared" si="1" ref="C11:M11">SUM(C8:C10)</f>
        <v>542.4</v>
      </c>
      <c r="D11" s="28">
        <f t="shared" si="1"/>
        <v>542.4</v>
      </c>
      <c r="E11" s="28">
        <f t="shared" si="1"/>
        <v>542.4</v>
      </c>
      <c r="F11" s="28">
        <f t="shared" si="1"/>
        <v>917.4</v>
      </c>
      <c r="G11" s="28">
        <f t="shared" si="1"/>
        <v>542.4</v>
      </c>
      <c r="H11" s="28">
        <f t="shared" si="1"/>
        <v>542.4</v>
      </c>
      <c r="I11" s="28">
        <f t="shared" si="1"/>
        <v>542.4</v>
      </c>
      <c r="J11" s="28">
        <f t="shared" si="1"/>
        <v>917.4</v>
      </c>
      <c r="K11" s="28">
        <f t="shared" si="1"/>
        <v>0</v>
      </c>
      <c r="L11" s="28">
        <f t="shared" si="1"/>
        <v>0</v>
      </c>
      <c r="M11" s="29">
        <f t="shared" si="1"/>
        <v>0</v>
      </c>
      <c r="N11" s="30">
        <f>SUM(N8:N10)</f>
        <v>5631.599999999999</v>
      </c>
    </row>
    <row r="12" spans="1:14" s="34" customFormat="1" ht="15.75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4" ht="15.75">
      <c r="A13" s="35" t="s">
        <v>12</v>
      </c>
      <c r="B13" s="91">
        <v>328.43</v>
      </c>
      <c r="C13" s="91">
        <v>347.34</v>
      </c>
      <c r="D13" s="91">
        <v>341.79</v>
      </c>
      <c r="E13" s="36">
        <v>294</v>
      </c>
      <c r="F13" s="36">
        <v>294</v>
      </c>
      <c r="G13" s="36">
        <v>294</v>
      </c>
      <c r="H13" s="36">
        <v>294</v>
      </c>
      <c r="I13" s="36">
        <v>294</v>
      </c>
      <c r="J13" s="36">
        <v>294</v>
      </c>
      <c r="K13" s="36">
        <v>294</v>
      </c>
      <c r="L13" s="36">
        <v>294</v>
      </c>
      <c r="M13" s="36">
        <v>294</v>
      </c>
      <c r="N13" s="33">
        <f>SUM(B13:M13)</f>
        <v>3663.56</v>
      </c>
    </row>
    <row r="14" spans="1:14" ht="15.75">
      <c r="A14" s="37" t="s">
        <v>13</v>
      </c>
      <c r="B14" s="93">
        <f>B17*0.13</f>
        <v>49.07574712643679</v>
      </c>
      <c r="C14" s="93">
        <f>C17*0.13</f>
        <v>51.90137931034483</v>
      </c>
      <c r="D14" s="93">
        <f>D17*0.13</f>
        <v>51.072068965517246</v>
      </c>
      <c r="E14" s="38">
        <f aca="true" t="shared" si="2" ref="E14:M14">E13*0.13</f>
        <v>38.22</v>
      </c>
      <c r="F14" s="38">
        <f t="shared" si="2"/>
        <v>38.22</v>
      </c>
      <c r="G14" s="38">
        <f t="shared" si="2"/>
        <v>38.22</v>
      </c>
      <c r="H14" s="38">
        <f t="shared" si="2"/>
        <v>38.22</v>
      </c>
      <c r="I14" s="38">
        <f t="shared" si="2"/>
        <v>38.22</v>
      </c>
      <c r="J14" s="38">
        <f t="shared" si="2"/>
        <v>38.22</v>
      </c>
      <c r="K14" s="38">
        <f t="shared" si="2"/>
        <v>38.22</v>
      </c>
      <c r="L14" s="38">
        <f t="shared" si="2"/>
        <v>38.22</v>
      </c>
      <c r="M14" s="38">
        <f t="shared" si="2"/>
        <v>38.22</v>
      </c>
      <c r="N14" s="33">
        <f>SUM(B14:M14)</f>
        <v>496.029195402299</v>
      </c>
    </row>
    <row r="15" spans="1:14" ht="15.75">
      <c r="A15" s="37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16</v>
      </c>
      <c r="B17" s="90">
        <f>B13/0.87</f>
        <v>377.5057471264368</v>
      </c>
      <c r="C17" s="90">
        <f>C13/0.87</f>
        <v>399.2413793103448</v>
      </c>
      <c r="D17" s="90">
        <f>D13/0.87</f>
        <v>392.86206896551727</v>
      </c>
      <c r="E17" s="40">
        <f aca="true" t="shared" si="3" ref="E17:M17">SUM(E12:E16)</f>
        <v>332.22</v>
      </c>
      <c r="F17" s="40">
        <f t="shared" si="3"/>
        <v>332.22</v>
      </c>
      <c r="G17" s="40">
        <f t="shared" si="3"/>
        <v>332.22</v>
      </c>
      <c r="H17" s="40">
        <f t="shared" si="3"/>
        <v>332.22</v>
      </c>
      <c r="I17" s="40">
        <f t="shared" si="3"/>
        <v>332.22</v>
      </c>
      <c r="J17" s="40">
        <f t="shared" si="3"/>
        <v>332.22</v>
      </c>
      <c r="K17" s="40">
        <f t="shared" si="3"/>
        <v>332.22</v>
      </c>
      <c r="L17" s="40">
        <f t="shared" si="3"/>
        <v>332.22</v>
      </c>
      <c r="M17" s="40">
        <f t="shared" si="3"/>
        <v>332.22</v>
      </c>
      <c r="N17" s="41">
        <f>SUM(N12:N16)</f>
        <v>4159.589195402299</v>
      </c>
    </row>
    <row r="18" spans="1:14" ht="15.75">
      <c r="A18" s="35" t="s">
        <v>17</v>
      </c>
      <c r="B18" s="36">
        <v>0</v>
      </c>
      <c r="C18" s="91">
        <v>24.64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2">
        <v>10.5</v>
      </c>
      <c r="J18" s="36">
        <v>0</v>
      </c>
      <c r="K18" s="36">
        <v>0</v>
      </c>
      <c r="L18" s="36">
        <v>0</v>
      </c>
      <c r="M18" s="36">
        <v>0</v>
      </c>
      <c r="N18" s="33">
        <f aca="true" t="shared" si="4" ref="N18:N24">SUM(B18:M18)</f>
        <v>35.14</v>
      </c>
    </row>
    <row r="19" spans="1:14" ht="15.75">
      <c r="A19" s="42" t="s">
        <v>18</v>
      </c>
      <c r="B19" s="91">
        <v>5.7</v>
      </c>
      <c r="C19" s="91">
        <f>2.706+13.98309+2.49385</f>
        <v>19.182940000000002</v>
      </c>
      <c r="D19" s="91">
        <v>5.58901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4"/>
        <v>30.47195</v>
      </c>
    </row>
    <row r="20" spans="1:14" ht="15.75">
      <c r="A20" s="35" t="s">
        <v>19</v>
      </c>
      <c r="B20" s="91">
        <v>237.006</v>
      </c>
      <c r="C20" s="91">
        <v>87.917</v>
      </c>
      <c r="D20" s="91">
        <v>13.84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3">
        <f t="shared" si="4"/>
        <v>338.763</v>
      </c>
    </row>
    <row r="21" spans="1:14" ht="15.75">
      <c r="A21" s="35" t="s">
        <v>20</v>
      </c>
      <c r="B21" s="91">
        <v>4</v>
      </c>
      <c r="C21" s="91">
        <v>25.7504</v>
      </c>
      <c r="D21" s="32">
        <v>0</v>
      </c>
      <c r="E21" s="32">
        <v>4.3</v>
      </c>
      <c r="F21" s="32">
        <v>18.87</v>
      </c>
      <c r="G21" s="32">
        <v>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4"/>
        <v>77.9204</v>
      </c>
    </row>
    <row r="22" spans="1:14" ht="15.75">
      <c r="A22" s="35" t="s">
        <v>21</v>
      </c>
      <c r="B22" s="44">
        <v>0</v>
      </c>
      <c r="C22" s="44">
        <v>0</v>
      </c>
      <c r="D22" s="44">
        <v>0</v>
      </c>
      <c r="E22" s="44">
        <v>4.4</v>
      </c>
      <c r="F22" s="44">
        <v>4.4</v>
      </c>
      <c r="G22" s="44">
        <v>4.4</v>
      </c>
      <c r="H22" s="44">
        <v>4.4</v>
      </c>
      <c r="I22" s="44">
        <v>4.4</v>
      </c>
      <c r="J22" s="44">
        <v>4.4</v>
      </c>
      <c r="K22" s="44">
        <v>4.4</v>
      </c>
      <c r="L22" s="44">
        <v>4.4</v>
      </c>
      <c r="M22" s="44">
        <v>4.4</v>
      </c>
      <c r="N22" s="43">
        <f t="shared" si="4"/>
        <v>39.599999999999994</v>
      </c>
    </row>
    <row r="23" spans="1:14" ht="15.75">
      <c r="A23" s="35" t="s">
        <v>22</v>
      </c>
      <c r="B23" s="91">
        <v>5.693</v>
      </c>
      <c r="C23" s="91">
        <v>14.13496</v>
      </c>
      <c r="D23" s="32">
        <v>0</v>
      </c>
      <c r="E23" s="32">
        <v>5</v>
      </c>
      <c r="F23" s="32">
        <v>5</v>
      </c>
      <c r="G23" s="32">
        <v>5</v>
      </c>
      <c r="H23" s="32">
        <v>0</v>
      </c>
      <c r="I23" s="32">
        <v>0</v>
      </c>
      <c r="J23" s="32">
        <v>0</v>
      </c>
      <c r="K23" s="36">
        <v>0</v>
      </c>
      <c r="L23" s="36">
        <v>0</v>
      </c>
      <c r="M23" s="36">
        <v>0</v>
      </c>
      <c r="N23" s="33">
        <f t="shared" si="4"/>
        <v>34.82796</v>
      </c>
    </row>
    <row r="24" spans="1:14" ht="16.5" thickBot="1">
      <c r="A24" s="37" t="s">
        <v>23</v>
      </c>
      <c r="B24" s="92">
        <v>3.33</v>
      </c>
      <c r="C24" s="92">
        <v>4.03</v>
      </c>
      <c r="D24" s="92">
        <v>4.03</v>
      </c>
      <c r="E24" s="45">
        <v>13</v>
      </c>
      <c r="F24" s="45">
        <v>12</v>
      </c>
      <c r="G24" s="45">
        <v>13</v>
      </c>
      <c r="H24" s="45">
        <v>12</v>
      </c>
      <c r="I24" s="45">
        <v>13</v>
      </c>
      <c r="J24" s="45">
        <v>12</v>
      </c>
      <c r="K24" s="46">
        <v>0</v>
      </c>
      <c r="L24" s="46">
        <v>0</v>
      </c>
      <c r="M24" s="46">
        <v>0</v>
      </c>
      <c r="N24" s="33">
        <f t="shared" si="4"/>
        <v>86.39</v>
      </c>
    </row>
    <row r="25" spans="1:14" ht="19.5" thickBot="1">
      <c r="A25" s="47" t="s">
        <v>24</v>
      </c>
      <c r="B25" s="40">
        <f>SUM(B18:B24)</f>
        <v>255.729</v>
      </c>
      <c r="C25" s="40">
        <f>SUM(C18:C24)</f>
        <v>175.6553</v>
      </c>
      <c r="D25" s="40">
        <f aca="true" t="shared" si="5" ref="C25:N25">SUM(D18:D24)</f>
        <v>23.45901</v>
      </c>
      <c r="E25" s="40">
        <f t="shared" si="5"/>
        <v>26.7</v>
      </c>
      <c r="F25" s="40">
        <f t="shared" si="5"/>
        <v>40.27</v>
      </c>
      <c r="G25" s="40">
        <f t="shared" si="5"/>
        <v>47.4</v>
      </c>
      <c r="H25" s="40">
        <f t="shared" si="5"/>
        <v>16.4</v>
      </c>
      <c r="I25" s="40">
        <f t="shared" si="5"/>
        <v>27.9</v>
      </c>
      <c r="J25" s="40">
        <f t="shared" si="5"/>
        <v>16.4</v>
      </c>
      <c r="K25" s="40">
        <f t="shared" si="5"/>
        <v>4.4</v>
      </c>
      <c r="L25" s="40">
        <f t="shared" si="5"/>
        <v>4.4</v>
      </c>
      <c r="M25" s="40">
        <f t="shared" si="5"/>
        <v>4.4</v>
      </c>
      <c r="N25" s="48">
        <f t="shared" si="5"/>
        <v>643.11331</v>
      </c>
    </row>
    <row r="26" spans="1:14" ht="15.75">
      <c r="A26" s="35" t="s">
        <v>25</v>
      </c>
      <c r="B26" s="91">
        <v>41.075</v>
      </c>
      <c r="C26" s="91">
        <v>13.09665</v>
      </c>
      <c r="D26" s="32">
        <v>0</v>
      </c>
      <c r="E26" s="32">
        <v>1.4</v>
      </c>
      <c r="F26" s="32">
        <v>1.4</v>
      </c>
      <c r="G26" s="32">
        <v>1.4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9">
        <f aca="true" t="shared" si="6" ref="N26:N31">SUM(B26:M26)</f>
        <v>58.371649999999995</v>
      </c>
    </row>
    <row r="27" spans="1:14" ht="15.75">
      <c r="A27" s="42" t="s">
        <v>26</v>
      </c>
      <c r="B27" s="36">
        <v>0</v>
      </c>
      <c r="C27" s="36">
        <v>0</v>
      </c>
      <c r="D27" s="36">
        <v>0</v>
      </c>
      <c r="E27" s="36">
        <v>0</v>
      </c>
      <c r="F27" s="88">
        <v>36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6"/>
        <v>36</v>
      </c>
    </row>
    <row r="28" spans="1:14" ht="15.75">
      <c r="A28" s="42" t="s">
        <v>27</v>
      </c>
      <c r="B28" s="36">
        <v>0</v>
      </c>
      <c r="C28" s="50">
        <v>0</v>
      </c>
      <c r="D28" s="36">
        <v>0</v>
      </c>
      <c r="E28" s="36">
        <v>0</v>
      </c>
      <c r="F28" s="36">
        <v>0</v>
      </c>
      <c r="G28" s="88">
        <v>35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1">
        <v>0</v>
      </c>
      <c r="N28" s="49">
        <f t="shared" si="6"/>
        <v>35</v>
      </c>
    </row>
    <row r="29" spans="1:14" ht="15.75">
      <c r="A29" s="42" t="s">
        <v>28</v>
      </c>
      <c r="B29" s="36">
        <v>0</v>
      </c>
      <c r="C29" s="52">
        <v>0</v>
      </c>
      <c r="D29" s="44">
        <v>0</v>
      </c>
      <c r="E29" s="53">
        <v>0</v>
      </c>
      <c r="F29" s="38">
        <v>0</v>
      </c>
      <c r="G29" s="53">
        <v>0</v>
      </c>
      <c r="H29" s="36">
        <v>0</v>
      </c>
      <c r="I29" s="36">
        <v>0</v>
      </c>
      <c r="J29" s="36">
        <v>0</v>
      </c>
      <c r="K29" s="54">
        <v>0</v>
      </c>
      <c r="L29" s="54">
        <v>0</v>
      </c>
      <c r="M29" s="55">
        <v>0</v>
      </c>
      <c r="N29" s="49">
        <f t="shared" si="6"/>
        <v>0</v>
      </c>
    </row>
    <row r="30" spans="1:14" ht="15.75">
      <c r="A30" s="42" t="s">
        <v>29</v>
      </c>
      <c r="B30" s="36">
        <v>0</v>
      </c>
      <c r="C30" s="56">
        <v>12.5</v>
      </c>
      <c r="D30" s="36">
        <v>0</v>
      </c>
      <c r="E30" s="57">
        <v>0</v>
      </c>
      <c r="F30" s="36">
        <v>0</v>
      </c>
      <c r="G30" s="57">
        <v>0</v>
      </c>
      <c r="H30" s="36">
        <v>0</v>
      </c>
      <c r="I30" s="36">
        <v>0</v>
      </c>
      <c r="J30" s="36">
        <v>0</v>
      </c>
      <c r="K30" s="89">
        <v>316</v>
      </c>
      <c r="L30" s="58">
        <v>0</v>
      </c>
      <c r="M30" s="59">
        <v>0</v>
      </c>
      <c r="N30" s="49">
        <f t="shared" si="6"/>
        <v>328.5</v>
      </c>
    </row>
    <row r="31" spans="1:14" ht="16.5" thickBot="1">
      <c r="A31" s="42" t="s">
        <v>30</v>
      </c>
      <c r="B31" s="91">
        <v>5</v>
      </c>
      <c r="C31" s="91">
        <v>7.854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9">
        <f t="shared" si="6"/>
        <v>12.854</v>
      </c>
    </row>
    <row r="32" spans="1:14" ht="18.75" customHeight="1" thickBot="1">
      <c r="A32" s="27" t="s">
        <v>31</v>
      </c>
      <c r="B32" s="40">
        <f>SUM(B26:B31)</f>
        <v>46.075</v>
      </c>
      <c r="C32" s="40">
        <f aca="true" t="shared" si="7" ref="C32:M32">SUM(C26:C31)</f>
        <v>33.45065</v>
      </c>
      <c r="D32" s="40">
        <f t="shared" si="7"/>
        <v>0</v>
      </c>
      <c r="E32" s="40">
        <f t="shared" si="7"/>
        <v>1.4</v>
      </c>
      <c r="F32" s="40">
        <f t="shared" si="7"/>
        <v>37.4</v>
      </c>
      <c r="G32" s="40">
        <f t="shared" si="7"/>
        <v>36.4</v>
      </c>
      <c r="H32" s="40">
        <f t="shared" si="7"/>
        <v>0</v>
      </c>
      <c r="I32" s="40">
        <f t="shared" si="7"/>
        <v>0</v>
      </c>
      <c r="J32" s="40">
        <f t="shared" si="7"/>
        <v>0</v>
      </c>
      <c r="K32" s="40">
        <f t="shared" si="7"/>
        <v>316</v>
      </c>
      <c r="L32" s="40">
        <f t="shared" si="7"/>
        <v>0</v>
      </c>
      <c r="M32" s="40">
        <f t="shared" si="7"/>
        <v>0</v>
      </c>
      <c r="N32" s="48">
        <f>SUM(N26:N31)</f>
        <v>470.72565</v>
      </c>
    </row>
    <row r="33" spans="1:14" ht="15.75">
      <c r="A33" s="60" t="s">
        <v>32</v>
      </c>
      <c r="B33" s="45">
        <v>0</v>
      </c>
      <c r="C33" s="92">
        <v>13.7649</v>
      </c>
      <c r="D33" s="46">
        <v>0</v>
      </c>
      <c r="E33" s="46">
        <v>0</v>
      </c>
      <c r="F33" s="45">
        <v>14</v>
      </c>
      <c r="G33" s="45">
        <v>13</v>
      </c>
      <c r="H33" s="45">
        <v>0</v>
      </c>
      <c r="I33" s="45">
        <v>9.5</v>
      </c>
      <c r="J33" s="46">
        <v>0</v>
      </c>
      <c r="K33" s="46">
        <v>0</v>
      </c>
      <c r="L33" s="46">
        <v>0</v>
      </c>
      <c r="M33" s="61">
        <v>0</v>
      </c>
      <c r="N33" s="62">
        <f>SUM(B33:M33)</f>
        <v>50.2649</v>
      </c>
    </row>
    <row r="34" spans="1:14" ht="15.75">
      <c r="A34" s="60" t="s">
        <v>33</v>
      </c>
      <c r="B34" s="93">
        <v>5.487</v>
      </c>
      <c r="C34" s="93">
        <v>5.31</v>
      </c>
      <c r="D34" s="93">
        <v>5.487</v>
      </c>
      <c r="E34" s="44">
        <v>4.9</v>
      </c>
      <c r="F34" s="44">
        <v>4.9</v>
      </c>
      <c r="G34" s="44">
        <v>4.9</v>
      </c>
      <c r="H34" s="44">
        <v>4.9</v>
      </c>
      <c r="I34" s="44">
        <v>4.9</v>
      </c>
      <c r="J34" s="44">
        <v>4.9</v>
      </c>
      <c r="K34" s="44">
        <v>4.9</v>
      </c>
      <c r="L34" s="44">
        <v>4.9</v>
      </c>
      <c r="M34" s="44">
        <v>4.9</v>
      </c>
      <c r="N34" s="49">
        <f>SUM(B34:M34)</f>
        <v>60.383999999999986</v>
      </c>
    </row>
    <row r="35" spans="1:14" ht="16.5" thickBot="1">
      <c r="A35" s="63" t="s">
        <v>34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9">
        <f>SUM(B35:M35)</f>
        <v>0</v>
      </c>
    </row>
    <row r="36" spans="1:14" ht="19.5" thickBot="1">
      <c r="A36" s="27" t="s">
        <v>35</v>
      </c>
      <c r="B36" s="40">
        <f aca="true" t="shared" si="8" ref="B36:N36">SUM(B33:B35)</f>
        <v>5.487</v>
      </c>
      <c r="C36" s="64">
        <f t="shared" si="8"/>
        <v>19.0749</v>
      </c>
      <c r="D36" s="40">
        <f t="shared" si="8"/>
        <v>5.487</v>
      </c>
      <c r="E36" s="40">
        <f t="shared" si="8"/>
        <v>4.9</v>
      </c>
      <c r="F36" s="40">
        <f t="shared" si="8"/>
        <v>18.9</v>
      </c>
      <c r="G36" s="40">
        <f t="shared" si="8"/>
        <v>17.9</v>
      </c>
      <c r="H36" s="40">
        <f t="shared" si="8"/>
        <v>4.9</v>
      </c>
      <c r="I36" s="40">
        <f t="shared" si="8"/>
        <v>14.4</v>
      </c>
      <c r="J36" s="40">
        <f t="shared" si="8"/>
        <v>4.9</v>
      </c>
      <c r="K36" s="40">
        <f t="shared" si="8"/>
        <v>4.9</v>
      </c>
      <c r="L36" s="40">
        <f t="shared" si="8"/>
        <v>4.9</v>
      </c>
      <c r="M36" s="65">
        <f t="shared" si="8"/>
        <v>4.9</v>
      </c>
      <c r="N36" s="41">
        <f t="shared" si="8"/>
        <v>110.64889999999998</v>
      </c>
    </row>
    <row r="37" spans="1:14" ht="16.5" customHeight="1">
      <c r="A37" s="60" t="s">
        <v>36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33">
        <f>SUM(B37:M37)</f>
        <v>0</v>
      </c>
    </row>
    <row r="38" spans="1:14" ht="15.75">
      <c r="A38" s="67" t="s">
        <v>37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33">
        <f>SUM(B38:M38)</f>
        <v>0</v>
      </c>
    </row>
    <row r="39" spans="1:14" ht="15.75">
      <c r="A39" s="60" t="s">
        <v>38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33">
        <f>SUM(B39:M39)</f>
        <v>0</v>
      </c>
    </row>
    <row r="40" spans="1:14" ht="15.75">
      <c r="A40" s="60" t="s">
        <v>39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33">
        <f>SUM(B40:M40)</f>
        <v>0</v>
      </c>
    </row>
    <row r="41" spans="1:14" ht="16.5" thickBot="1">
      <c r="A41" s="68" t="s">
        <v>34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33">
        <f>SUM(B41:M41)</f>
        <v>0</v>
      </c>
    </row>
    <row r="42" spans="1:14" ht="19.5" thickBot="1">
      <c r="A42" s="70" t="s">
        <v>40</v>
      </c>
      <c r="B42" s="64">
        <f aca="true" t="shared" si="9" ref="B42:N42">SUM(B37:B41)</f>
        <v>0</v>
      </c>
      <c r="C42" s="64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0">
        <f t="shared" si="9"/>
        <v>0</v>
      </c>
      <c r="M42" s="65">
        <f t="shared" si="9"/>
        <v>0</v>
      </c>
      <c r="N42" s="71">
        <f t="shared" si="9"/>
        <v>0</v>
      </c>
    </row>
    <row r="43" spans="1:14" ht="19.5" thickBot="1">
      <c r="A43" s="72" t="s">
        <v>41</v>
      </c>
      <c r="B43" s="64">
        <f>B36+B32+B42+B25</f>
        <v>307.291</v>
      </c>
      <c r="C43" s="64">
        <f aca="true" t="shared" si="10" ref="C43:M43">C36+C32+C42+C25</f>
        <v>228.18085000000002</v>
      </c>
      <c r="D43" s="64">
        <f t="shared" si="10"/>
        <v>28.94601</v>
      </c>
      <c r="E43" s="64">
        <f t="shared" si="10"/>
        <v>33</v>
      </c>
      <c r="F43" s="64">
        <f t="shared" si="10"/>
        <v>96.57</v>
      </c>
      <c r="G43" s="64">
        <f t="shared" si="10"/>
        <v>101.69999999999999</v>
      </c>
      <c r="H43" s="64">
        <f t="shared" si="10"/>
        <v>21.299999999999997</v>
      </c>
      <c r="I43" s="64">
        <f t="shared" si="10"/>
        <v>42.3</v>
      </c>
      <c r="J43" s="64">
        <f t="shared" si="10"/>
        <v>21.299999999999997</v>
      </c>
      <c r="K43" s="64">
        <f t="shared" si="10"/>
        <v>325.29999999999995</v>
      </c>
      <c r="L43" s="64">
        <f t="shared" si="10"/>
        <v>9.3</v>
      </c>
      <c r="M43" s="64">
        <f t="shared" si="10"/>
        <v>9.3</v>
      </c>
      <c r="N43" s="64">
        <f>N36+N32+N42+N25</f>
        <v>1224.48786</v>
      </c>
    </row>
    <row r="44" spans="1:14" ht="19.5" thickBot="1">
      <c r="A44" s="72" t="s">
        <v>42</v>
      </c>
      <c r="B44" s="73">
        <f>B11*0.055</f>
        <v>29.831999999999997</v>
      </c>
      <c r="C44" s="73">
        <f aca="true" t="shared" si="11" ref="C44:M44">C11*0.055</f>
        <v>29.831999999999997</v>
      </c>
      <c r="D44" s="73">
        <f t="shared" si="11"/>
        <v>29.831999999999997</v>
      </c>
      <c r="E44" s="73">
        <f t="shared" si="11"/>
        <v>29.831999999999997</v>
      </c>
      <c r="F44" s="73">
        <f t="shared" si="11"/>
        <v>50.457</v>
      </c>
      <c r="G44" s="73">
        <f t="shared" si="11"/>
        <v>29.831999999999997</v>
      </c>
      <c r="H44" s="73">
        <f t="shared" si="11"/>
        <v>29.831999999999997</v>
      </c>
      <c r="I44" s="73">
        <f t="shared" si="11"/>
        <v>29.831999999999997</v>
      </c>
      <c r="J44" s="73">
        <f t="shared" si="11"/>
        <v>50.457</v>
      </c>
      <c r="K44" s="73">
        <f t="shared" si="11"/>
        <v>0</v>
      </c>
      <c r="L44" s="73">
        <f t="shared" si="11"/>
        <v>0</v>
      </c>
      <c r="M44" s="73">
        <f t="shared" si="11"/>
        <v>0</v>
      </c>
      <c r="N44" s="74">
        <f>SUM(B44:M44)</f>
        <v>309.738</v>
      </c>
    </row>
    <row r="45" spans="1:14" ht="18" customHeight="1" thickBot="1">
      <c r="A45" s="75" t="s">
        <v>43</v>
      </c>
      <c r="B45" s="73">
        <f>B17+B25+B32+B36+B42+B44</f>
        <v>714.6287471264368</v>
      </c>
      <c r="C45" s="73">
        <f aca="true" t="shared" si="12" ref="C45:L45">C17+C25+C32+C36+C42+C44</f>
        <v>657.2542293103447</v>
      </c>
      <c r="D45" s="73">
        <f t="shared" si="12"/>
        <v>451.64007896551726</v>
      </c>
      <c r="E45" s="73">
        <f t="shared" si="12"/>
        <v>395.05199999999996</v>
      </c>
      <c r="F45" s="73">
        <f t="shared" si="12"/>
        <v>479.24699999999996</v>
      </c>
      <c r="G45" s="73">
        <f t="shared" si="12"/>
        <v>463.75199999999995</v>
      </c>
      <c r="H45" s="73">
        <f t="shared" si="12"/>
        <v>383.352</v>
      </c>
      <c r="I45" s="73">
        <f t="shared" si="12"/>
        <v>404.352</v>
      </c>
      <c r="J45" s="73">
        <f t="shared" si="12"/>
        <v>403.977</v>
      </c>
      <c r="K45" s="73">
        <f t="shared" si="12"/>
        <v>657.52</v>
      </c>
      <c r="L45" s="73">
        <f t="shared" si="12"/>
        <v>341.52</v>
      </c>
      <c r="M45" s="73">
        <f>M17+M25+M32+M36+M42+M44</f>
        <v>341.52</v>
      </c>
      <c r="N45" s="73">
        <f>N17+N25+N32+N36+N42+N44</f>
        <v>5693.8150554023</v>
      </c>
    </row>
    <row r="46" spans="1:14" ht="18.75" customHeight="1" thickBot="1">
      <c r="A46" s="76" t="s">
        <v>44</v>
      </c>
      <c r="B46" s="73">
        <f>B11-B45</f>
        <v>-172.22874712643682</v>
      </c>
      <c r="C46" s="73">
        <f aca="true" t="shared" si="13" ref="C46:M46">C11-C45</f>
        <v>-114.85422931034475</v>
      </c>
      <c r="D46" s="73">
        <f t="shared" si="13"/>
        <v>90.75992103448272</v>
      </c>
      <c r="E46" s="73">
        <f t="shared" si="13"/>
        <v>147.348</v>
      </c>
      <c r="F46" s="73">
        <f t="shared" si="13"/>
        <v>438.153</v>
      </c>
      <c r="G46" s="73">
        <f t="shared" si="13"/>
        <v>78.64800000000002</v>
      </c>
      <c r="H46" s="73">
        <f t="shared" si="13"/>
        <v>159.048</v>
      </c>
      <c r="I46" s="73">
        <f t="shared" si="13"/>
        <v>138.048</v>
      </c>
      <c r="J46" s="73">
        <f t="shared" si="13"/>
        <v>513.423</v>
      </c>
      <c r="K46" s="73">
        <f t="shared" si="13"/>
        <v>-657.52</v>
      </c>
      <c r="L46" s="73">
        <f t="shared" si="13"/>
        <v>-341.52</v>
      </c>
      <c r="M46" s="73">
        <f t="shared" si="13"/>
        <v>-341.52</v>
      </c>
      <c r="N46" s="74">
        <f>N11-N45</f>
        <v>-62.215055402300095</v>
      </c>
    </row>
    <row r="47" spans="1:14" ht="20.25" customHeight="1" thickBot="1">
      <c r="A47" s="77" t="s">
        <v>45</v>
      </c>
      <c r="B47" s="78">
        <v>206</v>
      </c>
      <c r="C47" s="79">
        <f>B48</f>
        <v>33.771252873563185</v>
      </c>
      <c r="D47" s="80">
        <f aca="true" t="shared" si="14" ref="D47:M47">C48</f>
        <v>-81.08297643678156</v>
      </c>
      <c r="E47" s="80">
        <f t="shared" si="14"/>
        <v>9.676944597701151</v>
      </c>
      <c r="F47" s="80">
        <f t="shared" si="14"/>
        <v>157.02494459770116</v>
      </c>
      <c r="G47" s="80">
        <f t="shared" si="14"/>
        <v>595.1779445977012</v>
      </c>
      <c r="H47" s="80">
        <f t="shared" si="14"/>
        <v>673.8259445977012</v>
      </c>
      <c r="I47" s="80">
        <f t="shared" si="14"/>
        <v>832.8739445977012</v>
      </c>
      <c r="J47" s="80">
        <f t="shared" si="14"/>
        <v>970.9219445977012</v>
      </c>
      <c r="K47" s="80">
        <f t="shared" si="14"/>
        <v>1484.3449445977012</v>
      </c>
      <c r="L47" s="80">
        <f t="shared" si="14"/>
        <v>826.8249445977012</v>
      </c>
      <c r="M47" s="81">
        <f t="shared" si="14"/>
        <v>485.30494459770125</v>
      </c>
      <c r="N47" s="74">
        <f>B47</f>
        <v>206</v>
      </c>
    </row>
    <row r="48" spans="1:14" ht="19.5" customHeight="1" thickBot="1">
      <c r="A48" s="82" t="s">
        <v>46</v>
      </c>
      <c r="B48" s="83">
        <f>B46+B47</f>
        <v>33.771252873563185</v>
      </c>
      <c r="C48" s="84">
        <f>C46+C47</f>
        <v>-81.08297643678156</v>
      </c>
      <c r="D48" s="84">
        <f aca="true" t="shared" si="15" ref="D48:M48">D46+D47</f>
        <v>9.676944597701151</v>
      </c>
      <c r="E48" s="84">
        <f>E46+E47</f>
        <v>157.02494459770116</v>
      </c>
      <c r="F48" s="84">
        <f t="shared" si="15"/>
        <v>595.1779445977012</v>
      </c>
      <c r="G48" s="84">
        <f t="shared" si="15"/>
        <v>673.8259445977012</v>
      </c>
      <c r="H48" s="84">
        <f t="shared" si="15"/>
        <v>832.8739445977012</v>
      </c>
      <c r="I48" s="84">
        <f t="shared" si="15"/>
        <v>970.9219445977012</v>
      </c>
      <c r="J48" s="84">
        <f t="shared" si="15"/>
        <v>1484.3449445977012</v>
      </c>
      <c r="K48" s="84">
        <f t="shared" si="15"/>
        <v>826.8249445977012</v>
      </c>
      <c r="L48" s="84">
        <f t="shared" si="15"/>
        <v>485.30494459770125</v>
      </c>
      <c r="M48" s="85">
        <f t="shared" si="15"/>
        <v>143.78494459770127</v>
      </c>
      <c r="N48" s="74">
        <f>N46+N47</f>
        <v>143.7849445976999</v>
      </c>
    </row>
    <row r="49" spans="2:15" ht="12.75">
      <c r="B49" s="86"/>
      <c r="C49" s="86"/>
      <c r="D49" s="86"/>
      <c r="E49" s="86"/>
      <c r="F49" s="86"/>
      <c r="G49" s="86"/>
      <c r="O49" s="87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Молев</cp:lastModifiedBy>
  <dcterms:created xsi:type="dcterms:W3CDTF">2010-09-07T19:46:03Z</dcterms:created>
  <dcterms:modified xsi:type="dcterms:W3CDTF">2011-01-10T16:50:22Z</dcterms:modified>
  <cp:category/>
  <cp:version/>
  <cp:contentType/>
  <cp:contentStatus/>
</cp:coreProperties>
</file>