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760" activeTab="1"/>
  </bookViews>
  <sheets>
    <sheet name="на 5 лет разделы" sheetId="1" r:id="rId1"/>
    <sheet name="на 5 ле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<sst xmlns="http://schemas.openxmlformats.org/spreadsheetml/2006/main" count="154" uniqueCount="100">
  <si>
    <t>План обновления и развития аппаратных средств информационных систем
(план закупки оборудования) на 2010-2015 года</t>
  </si>
  <si>
    <t>Наименование</t>
  </si>
  <si>
    <t>Ед.</t>
  </si>
  <si>
    <t>Кол-во</t>
  </si>
  <si>
    <t>Описание</t>
  </si>
  <si>
    <t>Цена за ед., руб.</t>
  </si>
  <si>
    <t>Стоимость, ПЛАН</t>
  </si>
  <si>
    <t>Срок</t>
  </si>
  <si>
    <t>Развитие локальной вычислительной сети и телефонии</t>
  </si>
  <si>
    <t>Перекладка локальной вычислительной сети и телефонии</t>
  </si>
  <si>
    <t>комп</t>
  </si>
  <si>
    <t xml:space="preserve">По планам ремонта на лето 2011 года будет заново переложена ЛВС в гимназии. Планируется провести по 2 розетки структурированной кабельной системы в каждый кабинет (одна телефон, другая интернет). А также провести интерент в корридоры и общественные зоны, </t>
  </si>
  <si>
    <t>Оборудование Wi-Fi</t>
  </si>
  <si>
    <t>компл</t>
  </si>
  <si>
    <t>Оборудование для организации доступа по Wi-Fi по всей гимназии</t>
  </si>
  <si>
    <t>Оборудование телефонной связи (мини АТС)</t>
  </si>
  <si>
    <t>шт</t>
  </si>
  <si>
    <t>Panasonic KX-TDA30 (базовый блок и платы расширения)</t>
  </si>
  <si>
    <t>Телефонные аппараты</t>
  </si>
  <si>
    <t>Panasonic KX-TS2352</t>
  </si>
  <si>
    <t>Итого плановые затраты по разделу, рублей:</t>
  </si>
  <si>
    <t>Длительность реализации, лет:</t>
  </si>
  <si>
    <t>1 год</t>
  </si>
  <si>
    <t>Обновление парка персональных компьютеров</t>
  </si>
  <si>
    <t>Постепенная замена морально и физически устаревающих компьютеров в кабинетах</t>
  </si>
  <si>
    <t>В настоящий момент стоимость и технические параметры переносных компьютеров и стационарных практически сравнялась. У мобильных ПК появились большие мониторы и полноразмерные клавиатуры. Также у мобильных ПК осталось их главное приемущество - возможность п</t>
  </si>
  <si>
    <t xml:space="preserve">Замена компьютеров административно-технического персонала </t>
  </si>
  <si>
    <t>2,5-3 года</t>
  </si>
  <si>
    <t>Компьютерные классы</t>
  </si>
  <si>
    <t>Кабинет информатики младших классов</t>
  </si>
  <si>
    <t>Предполагаемый срок службы кабинета около 4-5 лет</t>
  </si>
  <si>
    <t>Кабинет информатики профильных подгрупп (Fuji)</t>
  </si>
  <si>
    <t>Кабинет кафедры естественных наук (ASUS) - плановая замена</t>
  </si>
  <si>
    <t>Кабинет кафедры истории  (E-machines) - планвоая замена</t>
  </si>
  <si>
    <t>Кабинет кафедры естественных наук (ASUS) - доукомплектование</t>
  </si>
  <si>
    <t>Аналог ASUS (модель 3 летней давности)</t>
  </si>
  <si>
    <t>Кабинет кафедры истории (E-machines) - доукомплектование</t>
  </si>
  <si>
    <t>E-machines E727</t>
  </si>
  <si>
    <t>Кабинет кафедры иностранного языка</t>
  </si>
  <si>
    <t>Ноутбуки, средняя стоимость 20 000 руб</t>
  </si>
  <si>
    <t>Кабинет кафедры математики</t>
  </si>
  <si>
    <t>5 лет</t>
  </si>
  <si>
    <t>Обновление парка печатающих и копировальных устройств</t>
  </si>
  <si>
    <t>Черно-белый принтер HP LaserJet P2055d / P2055dn</t>
  </si>
  <si>
    <t xml:space="preserve">Учительская, библиотека, секретарь, "копировальная комната" </t>
  </si>
  <si>
    <t>Принтер HP LaserJet Pro P1102 (CE651A)</t>
  </si>
  <si>
    <t>Администартивно-технический персонал</t>
  </si>
  <si>
    <t>Копир A3 CANON iR2520</t>
  </si>
  <si>
    <t>Копир формата А3, ручная подача</t>
  </si>
  <si>
    <t>Копир A4 CANON iR1024i</t>
  </si>
  <si>
    <t>Копир формата А4, автоматическая подача</t>
  </si>
  <si>
    <t>3-4 года</t>
  </si>
  <si>
    <t>Переферийные устройства (веб камеры, наушники)</t>
  </si>
  <si>
    <t>Веб-камеры для ПК учителей</t>
  </si>
  <si>
    <t>Веб-камеры 640*480 точек</t>
  </si>
  <si>
    <t>Наушники с микрофоном</t>
  </si>
  <si>
    <t>Стерео наушники с микрофоном</t>
  </si>
  <si>
    <t>Развитие серверной инфраструктуры и серверного помещения</t>
  </si>
  <si>
    <t>Расширение места для хранения данных</t>
  </si>
  <si>
    <t>Системы резервного копирования</t>
  </si>
  <si>
    <t>Системы записи на магнитную ленту</t>
  </si>
  <si>
    <t>Обновление серверов, новые сервера</t>
  </si>
  <si>
    <t>Покупка новых серверов в замен имеющихся, в связи с моральным и физическим износом. Расширения парка серверов.</t>
  </si>
  <si>
    <t>ИБП (UPS) 2000ВА Ippon "Smart Power Pro 2000", белый (COM, USB)</t>
  </si>
  <si>
    <t>Для серверов и сетевого оборудования (Сайт музея и внутренний файловый сервер)</t>
  </si>
  <si>
    <t>Система поддержания микроклимата в серверной комнате</t>
  </si>
  <si>
    <t>Кондиционер Fuji RS-12U/RO-12U</t>
  </si>
  <si>
    <t>0,5 года</t>
  </si>
  <si>
    <t>Оснащение кабинетов (проекторы, звуковые колонки, телевизоры)</t>
  </si>
  <si>
    <t>Обновление и оснащение новых кабинетов мультимедия проекторами (каб.№№ 9 11 13 16 17 18 19 20 21 22 23 26 27 28 31 33)</t>
  </si>
  <si>
    <t>Проектор Hitachi CP-X1</t>
  </si>
  <si>
    <t>Колонки звуковые</t>
  </si>
  <si>
    <t>Колонки мощность 50Вт</t>
  </si>
  <si>
    <t>Оснащение кабинетов ЖК-телевизорами (замена проектора) (каб.№№ 7 8 10 12 14 15 24 29 30 32)</t>
  </si>
  <si>
    <t>LED телевизор Toshiba 46SL733D</t>
  </si>
  <si>
    <t>VGA Сплитер</t>
  </si>
  <si>
    <t>Лампы запасные для проекторов</t>
  </si>
  <si>
    <t>Стоимсоть лампы составляет 0,5 стоимости самого проектора</t>
  </si>
  <si>
    <t>Точки доступа к сети (интернет-кафе)</t>
  </si>
  <si>
    <t>Компьютеры среденей и малой производительности (возможно устаревшие)</t>
  </si>
  <si>
    <t>Так как ПК предоставленный для общественного неконтроллируемого доступа быстро приходит в неработоспособное состояние, то нет смысла использовать новые дорогие</t>
  </si>
  <si>
    <t>Абонентские и регулярные платежи</t>
  </si>
  <si>
    <t>Интернет в Гимназии</t>
  </si>
  <si>
    <t>Провайдер Билайн, скорость 2Мбит/сек (работает с октября), в месяц</t>
  </si>
  <si>
    <t>в месяц</t>
  </si>
  <si>
    <t>Провайдер Билайн, если расширить канал до 6Мбит/сек, в месяц</t>
  </si>
  <si>
    <t>Услиги хостинга для сайтов</t>
  </si>
  <si>
    <t>Хостинг сайта гимназии gym1505.ru ( в настоящий момент бесплатно), 1gb.ru Тариф VZ-2048,  в месяц</t>
  </si>
  <si>
    <t>Хостинг системы дистанционного обучения, 1gb.ru Тариф VZ-2048, в месяц</t>
  </si>
  <si>
    <t>Обслуживание принтеров и ксероксов, включая картриджи</t>
  </si>
  <si>
    <t>По договору выполняет сторонняя организация, в год 68000 руб</t>
  </si>
  <si>
    <t>Укрупненно по разделам. Сумма за раздел отражает только те затраты, которые можно расчитать на текущем уровне детализации образовательной программы.</t>
  </si>
  <si>
    <t>Раздел</t>
  </si>
  <si>
    <t>Сумма</t>
  </si>
  <si>
    <t>Дата начала</t>
  </si>
  <si>
    <t>Дата окончания</t>
  </si>
  <si>
    <t>Длительность</t>
  </si>
  <si>
    <t>4 года</t>
  </si>
  <si>
    <t>Ежемесячно</t>
  </si>
  <si>
    <t>При выборе оборудовнаия будем исходить из бюджета и объемов. Если из "домашних" устройств, то можно выбрать, например, WD ShareSpace WDA4NC80000E на 8ТБ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</si>
</sst>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mmmm;@"/>
    <numFmt numFmtId="171" formatCode="[$-F419]yyyy\,\ mmmm;@"/>
    <numFmt numFmtId="172" formatCode="yyyy\ mmm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4" fontId="0" fillId="0" borderId="0" xfId="16" applyAlignment="1">
      <alignment/>
    </xf>
    <xf numFmtId="172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16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4" fontId="0" fillId="0" borderId="2" xfId="16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4" fontId="0" fillId="0" borderId="5" xfId="16" applyBorder="1" applyAlignment="1">
      <alignment vertical="top" wrapText="1"/>
    </xf>
    <xf numFmtId="172" fontId="0" fillId="0" borderId="6" xfId="0" applyNumberForma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4" fontId="5" fillId="0" borderId="5" xfId="0" applyNumberFormat="1" applyFont="1" applyBorder="1" applyAlignment="1">
      <alignment vertical="top" wrapText="1"/>
    </xf>
    <xf numFmtId="172" fontId="5" fillId="0" borderId="6" xfId="0" applyNumberFormat="1" applyFont="1" applyBorder="1" applyAlignment="1">
      <alignment vertical="top" wrapText="1"/>
    </xf>
    <xf numFmtId="172" fontId="5" fillId="0" borderId="5" xfId="0" applyNumberFormat="1" applyFont="1" applyBorder="1" applyAlignment="1">
      <alignment horizontal="center" vertical="top" wrapText="1"/>
    </xf>
    <xf numFmtId="172" fontId="0" fillId="0" borderId="6" xfId="0" applyNumberFormat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4" fontId="0" fillId="0" borderId="8" xfId="16" applyBorder="1" applyAlignment="1">
      <alignment vertical="top" wrapText="1"/>
    </xf>
    <xf numFmtId="172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4" fontId="0" fillId="0" borderId="11" xfId="16" applyBorder="1" applyAlignment="1">
      <alignment vertical="top" wrapText="1"/>
    </xf>
    <xf numFmtId="172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4" fontId="0" fillId="0" borderId="14" xfId="16" applyBorder="1" applyAlignment="1">
      <alignment vertical="top" wrapText="1"/>
    </xf>
    <xf numFmtId="172" fontId="0" fillId="0" borderId="15" xfId="0" applyNumberFormat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 wrapText="1"/>
    </xf>
    <xf numFmtId="44" fontId="7" fillId="0" borderId="5" xfId="16" applyBorder="1" applyAlignment="1">
      <alignment vertical="center" wrapText="1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172" fontId="5" fillId="0" borderId="17" xfId="0" applyNumberFormat="1" applyFont="1" applyBorder="1" applyAlignment="1">
      <alignment horizontal="center" vertical="top" wrapText="1"/>
    </xf>
    <xf numFmtId="172" fontId="0" fillId="0" borderId="18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44" fontId="0" fillId="0" borderId="5" xfId="16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4" fontId="0" fillId="0" borderId="8" xfId="16" applyBorder="1" applyAlignment="1">
      <alignment wrapText="1"/>
    </xf>
    <xf numFmtId="172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44" fontId="0" fillId="0" borderId="0" xfId="16" applyAlignment="1">
      <alignment wrapText="1"/>
    </xf>
    <xf numFmtId="0" fontId="0" fillId="0" borderId="0" xfId="0" applyAlignment="1">
      <alignment vertical="top" wrapText="1"/>
    </xf>
    <xf numFmtId="44" fontId="0" fillId="0" borderId="0" xfId="16" applyAlignment="1">
      <alignment vertical="top" wrapText="1"/>
    </xf>
    <xf numFmtId="172" fontId="0" fillId="0" borderId="0" xfId="0" applyNumberForma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4" fontId="0" fillId="0" borderId="5" xfId="0" applyNumberFormat="1" applyBorder="1" applyAlignment="1">
      <alignment vertical="top" wrapText="1"/>
    </xf>
    <xf numFmtId="14" fontId="0" fillId="0" borderId="5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Downloads\&#1043;&#1080;&#1084;&#1085;&#1072;&#1079;&#1080;&#1103;%20&#1055;&#1083;&#1072;&#1085;&#1099;%20&#1079;&#1072;&#1082;&#1091;&#1087;&#1082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2010"/>
      <sheetName val="Диаграмма2"/>
      <sheetName val="Сводная"/>
      <sheetName val="на 5 лет"/>
    </sheetNames>
    <sheetDataSet>
      <sheetData sheetId="3">
        <row r="9">
          <cell r="C9" t="str">
            <v>Развитие локальной вычислительной сети и телефонии</v>
          </cell>
        </row>
        <row r="15">
          <cell r="H15">
            <v>686280</v>
          </cell>
        </row>
        <row r="19">
          <cell r="C19" t="str">
            <v>Обновление парка персональных компьютеров</v>
          </cell>
        </row>
        <row r="23">
          <cell r="H23">
            <v>1168000</v>
          </cell>
        </row>
        <row r="28">
          <cell r="C28" t="str">
            <v>Компьютерные классы</v>
          </cell>
        </row>
        <row r="38">
          <cell r="H38">
            <v>2360000</v>
          </cell>
        </row>
        <row r="43">
          <cell r="C43" t="str">
            <v>Обновление парка печатающих и копировальных устройств</v>
          </cell>
        </row>
        <row r="49">
          <cell r="H49">
            <v>236830</v>
          </cell>
        </row>
        <row r="54">
          <cell r="C54" t="str">
            <v>Переферийные устройства (веб камеры, наушники)</v>
          </cell>
        </row>
        <row r="58">
          <cell r="H58">
            <v>20300</v>
          </cell>
        </row>
        <row r="62">
          <cell r="C62" t="str">
            <v>Развитие серверной инфраструктуры и серверного помещения</v>
          </cell>
        </row>
        <row r="69">
          <cell r="H69">
            <v>116370</v>
          </cell>
        </row>
        <row r="73">
          <cell r="C73" t="str">
            <v>Оснащение кабинетов (проекторы, звуковые колонки, телевизоры)</v>
          </cell>
        </row>
        <row r="80">
          <cell r="H80">
            <v>1785600</v>
          </cell>
        </row>
        <row r="84">
          <cell r="C84" t="str">
            <v>Точки доступа к сети (интернет-кафе)</v>
          </cell>
        </row>
        <row r="87">
          <cell r="C87" t="str">
            <v>Абонентские и регулярные платежи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I22"/>
  <sheetViews>
    <sheetView workbookViewId="0" topLeftCell="A4">
      <selection activeCell="C21" sqref="C21"/>
    </sheetView>
  </sheetViews>
  <sheetFormatPr defaultColWidth="9.00390625" defaultRowHeight="12.75"/>
  <cols>
    <col min="3" max="3" width="42.00390625" style="0" customWidth="1"/>
    <col min="4" max="4" width="14.25390625" style="0" customWidth="1"/>
    <col min="5" max="5" width="15.125" style="0" customWidth="1"/>
    <col min="6" max="6" width="18.375" style="0" customWidth="1"/>
    <col min="7" max="7" width="15.75390625" style="0" customWidth="1"/>
    <col min="8" max="8" width="14.625" style="0" customWidth="1"/>
    <col min="9" max="9" width="9.75390625" style="0" customWidth="1"/>
  </cols>
  <sheetData>
    <row r="4" spans="3:9" ht="41.25" customHeight="1">
      <c r="C4" s="67" t="s">
        <v>0</v>
      </c>
      <c r="D4" s="67"/>
      <c r="E4" s="67"/>
      <c r="F4" s="67"/>
      <c r="G4" s="67"/>
      <c r="H4" s="54"/>
      <c r="I4" s="54"/>
    </row>
    <row r="5" spans="3:9" ht="12.75">
      <c r="C5" s="49"/>
      <c r="D5" s="49"/>
      <c r="E5" s="49"/>
      <c r="F5" s="49"/>
      <c r="G5" s="49"/>
      <c r="H5" s="49"/>
      <c r="I5" s="49"/>
    </row>
    <row r="6" spans="3:9" ht="38.25" customHeight="1">
      <c r="C6" s="66" t="s">
        <v>91</v>
      </c>
      <c r="D6" s="66"/>
      <c r="E6" s="66"/>
      <c r="F6" s="66"/>
      <c r="G6" s="66"/>
      <c r="H6" s="49"/>
      <c r="I6" s="49"/>
    </row>
    <row r="7" spans="3:9" ht="17.25" customHeight="1" thickBot="1">
      <c r="C7" s="55"/>
      <c r="D7" s="55"/>
      <c r="E7" s="55"/>
      <c r="F7" s="55"/>
      <c r="G7" s="55"/>
      <c r="H7" s="49"/>
      <c r="I7" s="49"/>
    </row>
    <row r="8" spans="3:9" ht="19.5" customHeight="1" thickBot="1">
      <c r="C8" s="56" t="s">
        <v>92</v>
      </c>
      <c r="D8" s="57" t="s">
        <v>93</v>
      </c>
      <c r="E8" s="57" t="s">
        <v>94</v>
      </c>
      <c r="F8" s="57" t="s">
        <v>95</v>
      </c>
      <c r="G8" s="58" t="s">
        <v>96</v>
      </c>
      <c r="H8" s="49"/>
      <c r="I8" s="49"/>
    </row>
    <row r="9" spans="3:9" ht="25.5">
      <c r="C9" s="30" t="str">
        <f>'[1]на 5 лет'!C9:I9</f>
        <v>Развитие локальной вычислительной сети и телефонии</v>
      </c>
      <c r="D9" s="59">
        <f>'[1]на 5 лет'!H15</f>
        <v>686280</v>
      </c>
      <c r="E9" s="60">
        <v>40422</v>
      </c>
      <c r="F9" s="60">
        <v>40787</v>
      </c>
      <c r="G9" s="61" t="s">
        <v>22</v>
      </c>
      <c r="H9" s="49"/>
      <c r="I9" s="49"/>
    </row>
    <row r="10" spans="3:9" ht="25.5">
      <c r="C10" s="12" t="str">
        <f>'[1]на 5 лет'!C19:I19</f>
        <v>Обновление парка персональных компьютеров</v>
      </c>
      <c r="D10" s="62">
        <f>'[1]на 5 лет'!H23</f>
        <v>1168000</v>
      </c>
      <c r="E10" s="63">
        <v>40544</v>
      </c>
      <c r="F10" s="63">
        <v>41518</v>
      </c>
      <c r="G10" s="64" t="s">
        <v>27</v>
      </c>
      <c r="H10" s="49"/>
      <c r="I10" s="49"/>
    </row>
    <row r="11" spans="3:9" ht="12.75">
      <c r="C11" s="12" t="str">
        <f>'[1]на 5 лет'!C28:I28</f>
        <v>Компьютерные классы</v>
      </c>
      <c r="D11" s="62">
        <f>'[1]на 5 лет'!H38</f>
        <v>2360000</v>
      </c>
      <c r="E11" s="63">
        <v>40422</v>
      </c>
      <c r="F11" s="63">
        <v>42248</v>
      </c>
      <c r="G11" s="64" t="s">
        <v>41</v>
      </c>
      <c r="H11" s="49"/>
      <c r="I11" s="49"/>
    </row>
    <row r="12" spans="3:9" ht="25.5">
      <c r="C12" s="12" t="str">
        <f>'[1]на 5 лет'!C43:I43</f>
        <v>Обновление парка печатающих и копировальных устройств</v>
      </c>
      <c r="D12" s="62">
        <f>'[1]на 5 лет'!H49</f>
        <v>236830</v>
      </c>
      <c r="E12" s="63">
        <v>40422</v>
      </c>
      <c r="F12" s="63">
        <v>41883</v>
      </c>
      <c r="G12" s="64" t="s">
        <v>97</v>
      </c>
      <c r="H12" s="49"/>
      <c r="I12" s="49"/>
    </row>
    <row r="13" spans="3:9" ht="25.5">
      <c r="C13" s="12" t="str">
        <f>'[1]на 5 лет'!C54:I54</f>
        <v>Переферийные устройства (веб камеры, наушники)</v>
      </c>
      <c r="D13" s="62">
        <f>'[1]на 5 лет'!H58</f>
        <v>20300</v>
      </c>
      <c r="E13" s="63">
        <v>40422</v>
      </c>
      <c r="F13" s="63">
        <v>40787</v>
      </c>
      <c r="G13" s="64" t="s">
        <v>22</v>
      </c>
      <c r="H13" s="49"/>
      <c r="I13" s="49"/>
    </row>
    <row r="14" spans="3:9" ht="25.5">
      <c r="C14" s="12" t="str">
        <f>'[1]на 5 лет'!C62:I62</f>
        <v>Развитие серверной инфраструктуры и серверного помещения</v>
      </c>
      <c r="D14" s="62">
        <f>'[1]на 5 лет'!H69</f>
        <v>116370</v>
      </c>
      <c r="E14" s="63">
        <v>40422</v>
      </c>
      <c r="F14" s="63">
        <v>40544</v>
      </c>
      <c r="G14" s="64" t="s">
        <v>67</v>
      </c>
      <c r="H14" s="49"/>
      <c r="I14" s="49"/>
    </row>
    <row r="15" spans="3:9" ht="25.5">
      <c r="C15" s="12" t="str">
        <f>'[1]на 5 лет'!C73:I73</f>
        <v>Оснащение кабинетов (проекторы, звуковые колонки, телевизоры)</v>
      </c>
      <c r="D15" s="62">
        <f>'[1]на 5 лет'!H80</f>
        <v>1785600</v>
      </c>
      <c r="E15" s="63">
        <v>40422</v>
      </c>
      <c r="F15" s="63">
        <v>42248</v>
      </c>
      <c r="G15" s="64" t="s">
        <v>41</v>
      </c>
      <c r="H15" s="49"/>
      <c r="I15" s="49"/>
    </row>
    <row r="16" spans="3:9" ht="12.75">
      <c r="C16" s="12" t="str">
        <f>'[1]на 5 лет'!C84:I84</f>
        <v>Точки доступа к сети (интернет-кафе)</v>
      </c>
      <c r="D16" s="13"/>
      <c r="E16" s="63">
        <v>40544</v>
      </c>
      <c r="F16" s="63">
        <v>41518</v>
      </c>
      <c r="G16" s="64" t="s">
        <v>27</v>
      </c>
      <c r="H16" s="49"/>
      <c r="I16" s="49"/>
    </row>
    <row r="17" spans="3:9" ht="13.5" thickBot="1">
      <c r="C17" s="22" t="str">
        <f>'[1]на 5 лет'!C87:I87</f>
        <v>Абонентские и регулярные платежи</v>
      </c>
      <c r="D17" s="23" t="s">
        <v>98</v>
      </c>
      <c r="E17" s="23"/>
      <c r="F17" s="23"/>
      <c r="G17" s="65"/>
      <c r="H17" s="49"/>
      <c r="I17" s="49"/>
    </row>
    <row r="18" spans="3:9" ht="12.75">
      <c r="C18" s="51"/>
      <c r="D18" s="51"/>
      <c r="E18" s="51"/>
      <c r="F18" s="51"/>
      <c r="G18" s="51"/>
      <c r="H18" s="49"/>
      <c r="I18" s="49"/>
    </row>
    <row r="19" spans="3:9" ht="12.75">
      <c r="C19" s="49"/>
      <c r="D19" s="49"/>
      <c r="E19" s="49"/>
      <c r="F19" s="49"/>
      <c r="G19" s="49"/>
      <c r="H19" s="49"/>
      <c r="I19" s="49"/>
    </row>
    <row r="20" spans="3:9" ht="12.75">
      <c r="C20" s="49"/>
      <c r="D20" s="49"/>
      <c r="E20" s="49"/>
      <c r="F20" s="49"/>
      <c r="G20" s="49"/>
      <c r="H20" s="49"/>
      <c r="I20" s="49"/>
    </row>
    <row r="21" spans="3:9" ht="12.75">
      <c r="C21" s="49"/>
      <c r="D21" s="49"/>
      <c r="E21" s="49"/>
      <c r="F21" s="49"/>
      <c r="G21" s="49"/>
      <c r="H21" s="49"/>
      <c r="I21" s="49"/>
    </row>
    <row r="22" spans="3:9" ht="12.75">
      <c r="C22" s="49"/>
      <c r="D22" s="49"/>
      <c r="E22" s="49"/>
      <c r="F22" s="49"/>
      <c r="G22" s="49"/>
      <c r="H22" s="49"/>
      <c r="I22" s="49"/>
    </row>
  </sheetData>
  <mergeCells count="2">
    <mergeCell ref="C6:G6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J99"/>
  <sheetViews>
    <sheetView tabSelected="1" workbookViewId="0" topLeftCell="A1">
      <selection activeCell="C73" sqref="C73:I73"/>
    </sheetView>
  </sheetViews>
  <sheetFormatPr defaultColWidth="9.00390625" defaultRowHeight="12.75"/>
  <cols>
    <col min="3" max="3" width="32.75390625" style="0" customWidth="1"/>
    <col min="4" max="4" width="5.875" style="0" customWidth="1"/>
    <col min="5" max="5" width="5.00390625" style="0" customWidth="1"/>
    <col min="6" max="6" width="41.625" style="0" customWidth="1"/>
    <col min="7" max="7" width="13.75390625" style="1" customWidth="1"/>
    <col min="8" max="8" width="14.625" style="0" customWidth="1"/>
    <col min="9" max="9" width="9.75390625" style="2" customWidth="1"/>
  </cols>
  <sheetData>
    <row r="3" spans="3:9" ht="45.75" customHeight="1">
      <c r="C3" s="67" t="s">
        <v>0</v>
      </c>
      <c r="D3" s="68"/>
      <c r="E3" s="68"/>
      <c r="F3" s="68"/>
      <c r="G3" s="68"/>
      <c r="H3" s="68"/>
      <c r="I3" s="68"/>
    </row>
    <row r="6" ht="13.5" thickBot="1"/>
    <row r="7" spans="3:9" ht="26.25" thickBot="1">
      <c r="C7" s="3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4" t="s">
        <v>6</v>
      </c>
      <c r="I7" s="6" t="s">
        <v>7</v>
      </c>
    </row>
    <row r="8" spans="3:9" ht="13.5" thickBot="1">
      <c r="C8" s="7"/>
      <c r="D8" s="8"/>
      <c r="E8" s="8"/>
      <c r="F8" s="8"/>
      <c r="G8" s="9"/>
      <c r="H8" s="8"/>
      <c r="I8" s="10"/>
    </row>
    <row r="9" spans="3:10" ht="15.75">
      <c r="C9" s="82" t="s">
        <v>8</v>
      </c>
      <c r="D9" s="83"/>
      <c r="E9" s="83"/>
      <c r="F9" s="83"/>
      <c r="G9" s="83"/>
      <c r="H9" s="83"/>
      <c r="I9" s="84"/>
      <c r="J9" s="11"/>
    </row>
    <row r="10" spans="3:10" ht="89.25">
      <c r="C10" s="12" t="s">
        <v>9</v>
      </c>
      <c r="D10" s="13" t="s">
        <v>10</v>
      </c>
      <c r="E10" s="13">
        <v>1</v>
      </c>
      <c r="F10" s="13" t="s">
        <v>11</v>
      </c>
      <c r="G10" s="14">
        <v>550000</v>
      </c>
      <c r="H10" s="14">
        <f>E10*G10</f>
        <v>550000</v>
      </c>
      <c r="I10" s="15">
        <v>40787</v>
      </c>
      <c r="J10" s="11"/>
    </row>
    <row r="11" spans="3:10" ht="25.5">
      <c r="C11" s="12" t="s">
        <v>12</v>
      </c>
      <c r="D11" s="13" t="s">
        <v>13</v>
      </c>
      <c r="E11" s="13">
        <v>1</v>
      </c>
      <c r="F11" s="13" t="s">
        <v>14</v>
      </c>
      <c r="G11" s="14">
        <v>60000</v>
      </c>
      <c r="H11" s="14">
        <f>E11*G11</f>
        <v>60000</v>
      </c>
      <c r="I11" s="15">
        <v>40787</v>
      </c>
      <c r="J11" s="11"/>
    </row>
    <row r="12" spans="3:10" ht="25.5">
      <c r="C12" s="12" t="s">
        <v>15</v>
      </c>
      <c r="D12" s="13" t="s">
        <v>16</v>
      </c>
      <c r="E12" s="13">
        <v>1</v>
      </c>
      <c r="F12" s="13" t="s">
        <v>17</v>
      </c>
      <c r="G12" s="14">
        <v>49000</v>
      </c>
      <c r="H12" s="14">
        <f>E12*G12</f>
        <v>49000</v>
      </c>
      <c r="I12" s="15">
        <v>40787</v>
      </c>
      <c r="J12" s="11"/>
    </row>
    <row r="13" spans="3:10" ht="12.75">
      <c r="C13" s="12" t="s">
        <v>18</v>
      </c>
      <c r="D13" s="13" t="s">
        <v>16</v>
      </c>
      <c r="E13" s="13">
        <v>40</v>
      </c>
      <c r="F13" s="13" t="s">
        <v>19</v>
      </c>
      <c r="G13" s="14">
        <v>682</v>
      </c>
      <c r="H13" s="14">
        <f>E13*G13</f>
        <v>27280</v>
      </c>
      <c r="I13" s="15">
        <v>40787</v>
      </c>
      <c r="J13" s="11"/>
    </row>
    <row r="14" spans="3:10" ht="12.75">
      <c r="C14" s="12"/>
      <c r="D14" s="13"/>
      <c r="E14" s="13"/>
      <c r="F14" s="13"/>
      <c r="G14" s="14"/>
      <c r="H14" s="14"/>
      <c r="I14" s="15"/>
      <c r="J14" s="11"/>
    </row>
    <row r="15" spans="3:10" ht="12.75">
      <c r="C15" s="69" t="s">
        <v>20</v>
      </c>
      <c r="D15" s="70"/>
      <c r="E15" s="70"/>
      <c r="F15" s="70"/>
      <c r="G15" s="70"/>
      <c r="H15" s="18">
        <f>SUM(H10:H13)</f>
        <v>686280</v>
      </c>
      <c r="I15" s="19"/>
      <c r="J15" s="11"/>
    </row>
    <row r="16" spans="3:10" ht="12.75">
      <c r="C16" s="69" t="s">
        <v>21</v>
      </c>
      <c r="D16" s="70"/>
      <c r="E16" s="70"/>
      <c r="F16" s="70"/>
      <c r="G16" s="70"/>
      <c r="H16" s="20" t="s">
        <v>22</v>
      </c>
      <c r="I16" s="21"/>
      <c r="J16" s="11"/>
    </row>
    <row r="17" spans="3:10" ht="12.75">
      <c r="C17" s="16"/>
      <c r="D17" s="17"/>
      <c r="E17" s="17"/>
      <c r="F17" s="17"/>
      <c r="G17" s="17"/>
      <c r="H17" s="17"/>
      <c r="I17" s="15"/>
      <c r="J17" s="11"/>
    </row>
    <row r="18" spans="3:10" ht="13.5" thickBot="1">
      <c r="C18" s="22"/>
      <c r="D18" s="23"/>
      <c r="E18" s="23"/>
      <c r="F18" s="23"/>
      <c r="G18" s="24"/>
      <c r="H18" s="23"/>
      <c r="I18" s="25"/>
      <c r="J18" s="11"/>
    </row>
    <row r="19" spans="3:10" ht="15.75">
      <c r="C19" s="77" t="s">
        <v>23</v>
      </c>
      <c r="D19" s="78"/>
      <c r="E19" s="78"/>
      <c r="F19" s="78"/>
      <c r="G19" s="78"/>
      <c r="H19" s="78"/>
      <c r="I19" s="79"/>
      <c r="J19" s="11"/>
    </row>
    <row r="20" spans="3:10" ht="38.25">
      <c r="C20" s="12" t="s">
        <v>24</v>
      </c>
      <c r="D20" s="13" t="s">
        <v>16</v>
      </c>
      <c r="E20" s="13">
        <v>34</v>
      </c>
      <c r="F20" s="81" t="s">
        <v>25</v>
      </c>
      <c r="G20" s="14">
        <v>22000</v>
      </c>
      <c r="H20" s="14">
        <f>E20*G20</f>
        <v>748000</v>
      </c>
      <c r="I20" s="15">
        <v>41518</v>
      </c>
      <c r="J20" s="11"/>
    </row>
    <row r="21" spans="3:10" ht="38.25">
      <c r="C21" s="12" t="s">
        <v>26</v>
      </c>
      <c r="D21" s="13" t="s">
        <v>16</v>
      </c>
      <c r="E21" s="13">
        <v>15</v>
      </c>
      <c r="F21" s="81"/>
      <c r="G21" s="14">
        <v>28000</v>
      </c>
      <c r="H21" s="14">
        <f>E21*G21</f>
        <v>420000</v>
      </c>
      <c r="I21" s="15">
        <v>41153</v>
      </c>
      <c r="J21" s="11"/>
    </row>
    <row r="22" spans="3:10" ht="12.75">
      <c r="C22" s="12"/>
      <c r="D22" s="13"/>
      <c r="E22" s="13"/>
      <c r="F22" s="13"/>
      <c r="G22" s="14"/>
      <c r="H22" s="14"/>
      <c r="I22" s="15"/>
      <c r="J22" s="11"/>
    </row>
    <row r="23" spans="3:10" ht="12.75" customHeight="1">
      <c r="C23" s="69" t="s">
        <v>20</v>
      </c>
      <c r="D23" s="70"/>
      <c r="E23" s="70"/>
      <c r="F23" s="70"/>
      <c r="G23" s="70"/>
      <c r="H23" s="18">
        <f>SUM(H20:H21)</f>
        <v>1168000</v>
      </c>
      <c r="I23" s="19"/>
      <c r="J23" s="11"/>
    </row>
    <row r="24" spans="3:10" ht="12.75">
      <c r="C24" s="69" t="s">
        <v>21</v>
      </c>
      <c r="D24" s="70"/>
      <c r="E24" s="70"/>
      <c r="F24" s="70"/>
      <c r="G24" s="70"/>
      <c r="H24" s="20" t="s">
        <v>27</v>
      </c>
      <c r="I24" s="21"/>
      <c r="J24" s="11"/>
    </row>
    <row r="25" spans="3:10" ht="12.75">
      <c r="C25" s="12"/>
      <c r="D25" s="13"/>
      <c r="E25" s="13"/>
      <c r="F25" s="13"/>
      <c r="G25" s="14"/>
      <c r="H25" s="13"/>
      <c r="I25" s="15"/>
      <c r="J25" s="11"/>
    </row>
    <row r="26" spans="3:10" ht="13.5" thickBot="1">
      <c r="C26" s="22"/>
      <c r="D26" s="23"/>
      <c r="E26" s="23"/>
      <c r="F26" s="23"/>
      <c r="G26" s="24"/>
      <c r="H26" s="23"/>
      <c r="I26" s="25"/>
      <c r="J26" s="11"/>
    </row>
    <row r="27" spans="3:10" ht="13.5" thickBot="1">
      <c r="C27" s="26"/>
      <c r="D27" s="27"/>
      <c r="E27" s="27"/>
      <c r="F27" s="27"/>
      <c r="G27" s="28"/>
      <c r="H27" s="27"/>
      <c r="I27" s="29"/>
      <c r="J27" s="11"/>
    </row>
    <row r="28" spans="3:10" ht="15.75">
      <c r="C28" s="77" t="s">
        <v>28</v>
      </c>
      <c r="D28" s="78"/>
      <c r="E28" s="78"/>
      <c r="F28" s="78"/>
      <c r="G28" s="78"/>
      <c r="H28" s="78"/>
      <c r="I28" s="79"/>
      <c r="J28" s="11"/>
    </row>
    <row r="29" spans="3:10" ht="25.5">
      <c r="C29" s="12" t="s">
        <v>29</v>
      </c>
      <c r="D29" s="13" t="s">
        <v>16</v>
      </c>
      <c r="E29" s="13">
        <v>18</v>
      </c>
      <c r="F29" s="80" t="s">
        <v>30</v>
      </c>
      <c r="G29" s="14">
        <v>20000</v>
      </c>
      <c r="H29" s="14">
        <f aca="true" t="shared" si="0" ref="H29:H36">E29*G29</f>
        <v>360000</v>
      </c>
      <c r="I29" s="15">
        <v>42248</v>
      </c>
      <c r="J29" s="11"/>
    </row>
    <row r="30" spans="3:10" ht="25.5">
      <c r="C30" s="12" t="s">
        <v>31</v>
      </c>
      <c r="D30" s="13" t="s">
        <v>16</v>
      </c>
      <c r="E30" s="13">
        <v>16</v>
      </c>
      <c r="F30" s="80"/>
      <c r="G30" s="14">
        <v>20000</v>
      </c>
      <c r="H30" s="14">
        <f t="shared" si="0"/>
        <v>320000</v>
      </c>
      <c r="I30" s="15">
        <v>42248</v>
      </c>
      <c r="J30" s="11"/>
    </row>
    <row r="31" spans="3:10" ht="25.5">
      <c r="C31" s="12" t="s">
        <v>32</v>
      </c>
      <c r="D31" s="13" t="s">
        <v>16</v>
      </c>
      <c r="E31" s="13">
        <v>18</v>
      </c>
      <c r="F31" s="80"/>
      <c r="G31" s="14">
        <v>20000</v>
      </c>
      <c r="H31" s="14">
        <f t="shared" si="0"/>
        <v>360000</v>
      </c>
      <c r="I31" s="15">
        <v>42248</v>
      </c>
      <c r="J31" s="11"/>
    </row>
    <row r="32" spans="3:10" ht="25.5">
      <c r="C32" s="12" t="s">
        <v>33</v>
      </c>
      <c r="D32" s="13" t="s">
        <v>16</v>
      </c>
      <c r="E32" s="13">
        <v>18</v>
      </c>
      <c r="F32" s="80"/>
      <c r="G32" s="14">
        <v>20000</v>
      </c>
      <c r="H32" s="14">
        <f t="shared" si="0"/>
        <v>360000</v>
      </c>
      <c r="I32" s="15">
        <v>42248</v>
      </c>
      <c r="J32" s="11"/>
    </row>
    <row r="33" spans="3:10" ht="25.5">
      <c r="C33" s="12" t="s">
        <v>34</v>
      </c>
      <c r="D33" s="13" t="s">
        <v>16</v>
      </c>
      <c r="E33" s="13">
        <f>E31-13</f>
        <v>5</v>
      </c>
      <c r="F33" s="13" t="s">
        <v>35</v>
      </c>
      <c r="G33" s="14">
        <v>16500</v>
      </c>
      <c r="H33" s="14">
        <f t="shared" si="0"/>
        <v>82500</v>
      </c>
      <c r="I33" s="15">
        <v>40603</v>
      </c>
      <c r="J33" s="11"/>
    </row>
    <row r="34" spans="3:10" ht="25.5">
      <c r="C34" s="12" t="s">
        <v>36</v>
      </c>
      <c r="D34" s="13" t="s">
        <v>16</v>
      </c>
      <c r="E34" s="13">
        <f>E32-9</f>
        <v>9</v>
      </c>
      <c r="F34" s="13" t="s">
        <v>37</v>
      </c>
      <c r="G34" s="14">
        <v>17500</v>
      </c>
      <c r="H34" s="14">
        <f t="shared" si="0"/>
        <v>157500</v>
      </c>
      <c r="I34" s="15">
        <v>40603</v>
      </c>
      <c r="J34" s="11"/>
    </row>
    <row r="35" spans="3:10" ht="25.5">
      <c r="C35" s="12" t="s">
        <v>38</v>
      </c>
      <c r="D35" s="13" t="s">
        <v>16</v>
      </c>
      <c r="E35" s="13">
        <v>18</v>
      </c>
      <c r="F35" s="13" t="s">
        <v>39</v>
      </c>
      <c r="G35" s="14">
        <v>20000</v>
      </c>
      <c r="H35" s="14">
        <f t="shared" si="0"/>
        <v>360000</v>
      </c>
      <c r="I35" s="15">
        <v>41153</v>
      </c>
      <c r="J35" s="11"/>
    </row>
    <row r="36" spans="3:10" ht="12.75">
      <c r="C36" s="12" t="s">
        <v>40</v>
      </c>
      <c r="D36" s="13" t="s">
        <v>16</v>
      </c>
      <c r="E36" s="13">
        <v>18</v>
      </c>
      <c r="F36" s="13" t="s">
        <v>39</v>
      </c>
      <c r="G36" s="14">
        <v>20000</v>
      </c>
      <c r="H36" s="14">
        <f t="shared" si="0"/>
        <v>360000</v>
      </c>
      <c r="I36" s="15">
        <v>41518</v>
      </c>
      <c r="J36" s="11"/>
    </row>
    <row r="37" spans="3:10" ht="12.75">
      <c r="C37" s="12"/>
      <c r="D37" s="13"/>
      <c r="E37" s="13"/>
      <c r="F37" s="13"/>
      <c r="G37" s="14"/>
      <c r="H37" s="13"/>
      <c r="I37" s="15"/>
      <c r="J37" s="11"/>
    </row>
    <row r="38" spans="3:10" ht="12.75" customHeight="1">
      <c r="C38" s="69" t="s">
        <v>20</v>
      </c>
      <c r="D38" s="70"/>
      <c r="E38" s="70"/>
      <c r="F38" s="70"/>
      <c r="G38" s="70"/>
      <c r="H38" s="18">
        <f>SUM(H29:H36)</f>
        <v>2360000</v>
      </c>
      <c r="I38" s="19"/>
      <c r="J38" s="11"/>
    </row>
    <row r="39" spans="3:10" ht="12.75">
      <c r="C39" s="69" t="s">
        <v>21</v>
      </c>
      <c r="D39" s="70"/>
      <c r="E39" s="70"/>
      <c r="F39" s="70"/>
      <c r="G39" s="70"/>
      <c r="H39" s="20" t="s">
        <v>41</v>
      </c>
      <c r="I39" s="21"/>
      <c r="J39" s="11"/>
    </row>
    <row r="40" spans="3:10" ht="12.75">
      <c r="C40" s="12"/>
      <c r="D40" s="13"/>
      <c r="E40" s="13"/>
      <c r="F40" s="13"/>
      <c r="G40" s="14"/>
      <c r="H40" s="13"/>
      <c r="I40" s="15"/>
      <c r="J40" s="11"/>
    </row>
    <row r="41" spans="3:10" ht="13.5" thickBot="1">
      <c r="C41" s="22"/>
      <c r="D41" s="23"/>
      <c r="E41" s="23"/>
      <c r="F41" s="23"/>
      <c r="G41" s="24"/>
      <c r="H41" s="23"/>
      <c r="I41" s="25"/>
      <c r="J41" s="11"/>
    </row>
    <row r="42" spans="3:10" ht="12.75">
      <c r="C42" s="30"/>
      <c r="D42" s="31"/>
      <c r="E42" s="31"/>
      <c r="F42" s="31"/>
      <c r="G42" s="32"/>
      <c r="H42" s="31"/>
      <c r="I42" s="33"/>
      <c r="J42" s="11"/>
    </row>
    <row r="43" spans="3:10" ht="15.75">
      <c r="C43" s="71" t="s">
        <v>42</v>
      </c>
      <c r="D43" s="72"/>
      <c r="E43" s="72"/>
      <c r="F43" s="72"/>
      <c r="G43" s="72"/>
      <c r="H43" s="72"/>
      <c r="I43" s="73"/>
      <c r="J43" s="11"/>
    </row>
    <row r="44" spans="3:10" ht="25.5">
      <c r="C44" s="12" t="s">
        <v>43</v>
      </c>
      <c r="D44" s="13" t="s">
        <v>16</v>
      </c>
      <c r="E44" s="13">
        <v>4</v>
      </c>
      <c r="F44" s="34" t="s">
        <v>44</v>
      </c>
      <c r="G44" s="14">
        <v>13500</v>
      </c>
      <c r="H44" s="14">
        <f>E44*G44</f>
        <v>54000</v>
      </c>
      <c r="I44" s="15">
        <v>40787</v>
      </c>
      <c r="J44" s="11"/>
    </row>
    <row r="45" spans="3:10" ht="25.5">
      <c r="C45" s="12" t="s">
        <v>45</v>
      </c>
      <c r="D45" s="13" t="s">
        <v>16</v>
      </c>
      <c r="E45" s="13">
        <v>15</v>
      </c>
      <c r="F45" s="13" t="s">
        <v>46</v>
      </c>
      <c r="G45" s="14">
        <v>4150</v>
      </c>
      <c r="H45" s="14">
        <f>E45*G45</f>
        <v>62250</v>
      </c>
      <c r="I45" s="15">
        <v>41518</v>
      </c>
      <c r="J45" s="11"/>
    </row>
    <row r="46" spans="3:10" ht="12.75">
      <c r="C46" s="12" t="s">
        <v>47</v>
      </c>
      <c r="D46" s="13" t="s">
        <v>16</v>
      </c>
      <c r="E46" s="13">
        <v>1</v>
      </c>
      <c r="F46" s="13" t="s">
        <v>48</v>
      </c>
      <c r="G46" s="14">
        <v>35580</v>
      </c>
      <c r="H46" s="14">
        <f>E46*G46</f>
        <v>35580</v>
      </c>
      <c r="I46" s="15">
        <v>41883</v>
      </c>
      <c r="J46" s="11"/>
    </row>
    <row r="47" spans="3:10" ht="12.75">
      <c r="C47" s="12" t="s">
        <v>49</v>
      </c>
      <c r="D47" s="13" t="s">
        <v>16</v>
      </c>
      <c r="E47" s="13">
        <v>2</v>
      </c>
      <c r="F47" s="13" t="s">
        <v>50</v>
      </c>
      <c r="G47" s="14">
        <v>42500</v>
      </c>
      <c r="H47" s="14">
        <f>E47*G47</f>
        <v>85000</v>
      </c>
      <c r="I47" s="15">
        <v>41883</v>
      </c>
      <c r="J47" s="11"/>
    </row>
    <row r="48" spans="3:10" ht="12.75">
      <c r="C48" s="12"/>
      <c r="D48" s="13"/>
      <c r="E48" s="13"/>
      <c r="F48" s="13"/>
      <c r="G48" s="14"/>
      <c r="H48" s="13"/>
      <c r="I48" s="15"/>
      <c r="J48" s="11"/>
    </row>
    <row r="49" spans="3:10" ht="12.75" customHeight="1">
      <c r="C49" s="69" t="s">
        <v>20</v>
      </c>
      <c r="D49" s="70"/>
      <c r="E49" s="70"/>
      <c r="F49" s="70"/>
      <c r="G49" s="70"/>
      <c r="H49" s="18">
        <f>SUM(H44:H47)</f>
        <v>236830</v>
      </c>
      <c r="I49" s="19"/>
      <c r="J49" s="11"/>
    </row>
    <row r="50" spans="3:10" ht="12.75">
      <c r="C50" s="69" t="s">
        <v>21</v>
      </c>
      <c r="D50" s="70"/>
      <c r="E50" s="70"/>
      <c r="F50" s="70"/>
      <c r="G50" s="70"/>
      <c r="H50" s="20" t="s">
        <v>51</v>
      </c>
      <c r="I50" s="21"/>
      <c r="J50" s="11"/>
    </row>
    <row r="51" spans="3:10" ht="12.75">
      <c r="C51" s="12"/>
      <c r="D51" s="13"/>
      <c r="E51" s="13"/>
      <c r="F51" s="13"/>
      <c r="G51" s="14"/>
      <c r="H51" s="13"/>
      <c r="I51" s="15"/>
      <c r="J51" s="11"/>
    </row>
    <row r="52" spans="3:10" ht="12.75">
      <c r="C52" s="12"/>
      <c r="D52" s="13"/>
      <c r="E52" s="13"/>
      <c r="F52" s="13"/>
      <c r="G52" s="14"/>
      <c r="H52" s="13"/>
      <c r="I52" s="15"/>
      <c r="J52" s="11"/>
    </row>
    <row r="53" spans="3:10" ht="12.75">
      <c r="C53" s="12"/>
      <c r="D53" s="13"/>
      <c r="E53" s="13"/>
      <c r="F53" s="13"/>
      <c r="G53" s="14"/>
      <c r="H53" s="13"/>
      <c r="I53" s="15"/>
      <c r="J53" s="11"/>
    </row>
    <row r="54" spans="3:10" ht="15.75">
      <c r="C54" s="71" t="s">
        <v>52</v>
      </c>
      <c r="D54" s="72"/>
      <c r="E54" s="72"/>
      <c r="F54" s="72"/>
      <c r="G54" s="72"/>
      <c r="H54" s="72"/>
      <c r="I54" s="73"/>
      <c r="J54" s="11"/>
    </row>
    <row r="55" spans="3:10" ht="12.75">
      <c r="C55" s="12" t="s">
        <v>53</v>
      </c>
      <c r="D55" s="13" t="s">
        <v>16</v>
      </c>
      <c r="E55" s="13">
        <v>15</v>
      </c>
      <c r="F55" s="13" t="s">
        <v>54</v>
      </c>
      <c r="G55" s="14">
        <v>420</v>
      </c>
      <c r="H55" s="14">
        <f>E55*G55</f>
        <v>6300</v>
      </c>
      <c r="I55" s="15">
        <v>40787</v>
      </c>
      <c r="J55" s="11"/>
    </row>
    <row r="56" spans="3:10" ht="12.75">
      <c r="C56" s="12" t="s">
        <v>55</v>
      </c>
      <c r="D56" s="13" t="s">
        <v>16</v>
      </c>
      <c r="E56" s="13">
        <v>40</v>
      </c>
      <c r="F56" s="13" t="s">
        <v>56</v>
      </c>
      <c r="G56" s="14">
        <v>350</v>
      </c>
      <c r="H56" s="14">
        <f>E56*G56</f>
        <v>14000</v>
      </c>
      <c r="I56" s="15">
        <v>40787</v>
      </c>
      <c r="J56" s="11"/>
    </row>
    <row r="57" spans="3:10" ht="12.75">
      <c r="C57" s="12"/>
      <c r="D57" s="13"/>
      <c r="E57" s="13"/>
      <c r="F57" s="13"/>
      <c r="G57" s="14"/>
      <c r="H57" s="13"/>
      <c r="I57" s="15"/>
      <c r="J57" s="11"/>
    </row>
    <row r="58" spans="3:9" ht="12.75" customHeight="1">
      <c r="C58" s="69" t="s">
        <v>20</v>
      </c>
      <c r="D58" s="70"/>
      <c r="E58" s="70"/>
      <c r="F58" s="70"/>
      <c r="G58" s="70"/>
      <c r="H58" s="18">
        <f>SUM(H55:H56)</f>
        <v>20300</v>
      </c>
      <c r="I58" s="19"/>
    </row>
    <row r="59" spans="3:9" ht="12.75">
      <c r="C59" s="69" t="s">
        <v>21</v>
      </c>
      <c r="D59" s="70"/>
      <c r="E59" s="70"/>
      <c r="F59" s="70"/>
      <c r="G59" s="70"/>
      <c r="H59" s="20" t="s">
        <v>22</v>
      </c>
      <c r="I59" s="21"/>
    </row>
    <row r="60" spans="3:9" ht="12.75">
      <c r="C60" s="16"/>
      <c r="D60" s="17"/>
      <c r="E60" s="17"/>
      <c r="F60" s="17"/>
      <c r="G60" s="17"/>
      <c r="H60" s="20"/>
      <c r="I60" s="21"/>
    </row>
    <row r="61" spans="3:9" ht="12.75">
      <c r="C61" s="16"/>
      <c r="D61" s="17"/>
      <c r="E61" s="17"/>
      <c r="F61" s="17"/>
      <c r="G61" s="17"/>
      <c r="H61" s="20"/>
      <c r="I61" s="21"/>
    </row>
    <row r="62" spans="3:9" ht="15.75">
      <c r="C62" s="74" t="s">
        <v>57</v>
      </c>
      <c r="D62" s="75"/>
      <c r="E62" s="75"/>
      <c r="F62" s="75"/>
      <c r="G62" s="75"/>
      <c r="H62" s="75"/>
      <c r="I62" s="76"/>
    </row>
    <row r="63" spans="3:9" ht="51">
      <c r="C63" s="12" t="s">
        <v>58</v>
      </c>
      <c r="D63" s="13" t="s">
        <v>16</v>
      </c>
      <c r="E63" s="13">
        <v>2</v>
      </c>
      <c r="F63" s="13" t="s">
        <v>99</v>
      </c>
      <c r="G63" s="14">
        <v>29500</v>
      </c>
      <c r="H63" s="37">
        <f>E63*G63</f>
        <v>59000</v>
      </c>
      <c r="I63" s="15">
        <v>42248</v>
      </c>
    </row>
    <row r="64" spans="3:9" ht="12.75">
      <c r="C64" s="12" t="s">
        <v>59</v>
      </c>
      <c r="D64" s="13"/>
      <c r="E64" s="13"/>
      <c r="F64" s="13" t="s">
        <v>60</v>
      </c>
      <c r="G64" s="14"/>
      <c r="H64" s="14"/>
      <c r="I64" s="15">
        <v>42248</v>
      </c>
    </row>
    <row r="65" spans="3:9" ht="51">
      <c r="C65" s="12" t="s">
        <v>61</v>
      </c>
      <c r="D65" s="13" t="s">
        <v>16</v>
      </c>
      <c r="E65" s="13"/>
      <c r="F65" s="13" t="s">
        <v>62</v>
      </c>
      <c r="G65" s="14">
        <f>4500*30</f>
        <v>135000</v>
      </c>
      <c r="H65" s="14">
        <f>E65*G65</f>
        <v>0</v>
      </c>
      <c r="I65" s="15">
        <v>42248</v>
      </c>
    </row>
    <row r="66" spans="3:9" ht="38.25">
      <c r="C66" s="35" t="s">
        <v>63</v>
      </c>
      <c r="D66" s="36" t="s">
        <v>16</v>
      </c>
      <c r="E66" s="36">
        <v>3</v>
      </c>
      <c r="F66" s="36" t="s">
        <v>64</v>
      </c>
      <c r="G66" s="37">
        <v>6290</v>
      </c>
      <c r="H66" s="37">
        <f>E66*G66</f>
        <v>18870</v>
      </c>
      <c r="I66" s="15">
        <v>40544</v>
      </c>
    </row>
    <row r="67" spans="3:9" ht="25.5">
      <c r="C67" s="12" t="s">
        <v>65</v>
      </c>
      <c r="D67" s="13" t="s">
        <v>16</v>
      </c>
      <c r="E67" s="13">
        <v>1</v>
      </c>
      <c r="F67" s="13" t="s">
        <v>66</v>
      </c>
      <c r="G67" s="14">
        <v>38500</v>
      </c>
      <c r="H67" s="14">
        <f>E67*G67</f>
        <v>38500</v>
      </c>
      <c r="I67" s="15">
        <v>40544</v>
      </c>
    </row>
    <row r="68" spans="3:9" ht="12.75">
      <c r="C68" s="12"/>
      <c r="D68" s="13"/>
      <c r="E68" s="13"/>
      <c r="F68" s="13"/>
      <c r="G68" s="14"/>
      <c r="H68" s="14"/>
      <c r="I68" s="15"/>
    </row>
    <row r="69" spans="3:9" ht="12.75" customHeight="1">
      <c r="C69" s="69" t="s">
        <v>20</v>
      </c>
      <c r="D69" s="70"/>
      <c r="E69" s="70"/>
      <c r="F69" s="70"/>
      <c r="G69" s="70"/>
      <c r="H69" s="18">
        <f>SUM(H63:H68)</f>
        <v>116370</v>
      </c>
      <c r="I69" s="19"/>
    </row>
    <row r="70" spans="3:9" ht="12.75">
      <c r="C70" s="69" t="s">
        <v>21</v>
      </c>
      <c r="D70" s="70"/>
      <c r="E70" s="70"/>
      <c r="F70" s="70"/>
      <c r="G70" s="70"/>
      <c r="H70" s="20" t="s">
        <v>67</v>
      </c>
      <c r="I70" s="21"/>
    </row>
    <row r="71" spans="3:9" ht="12.75">
      <c r="C71" s="16"/>
      <c r="D71" s="17"/>
      <c r="E71" s="17"/>
      <c r="F71" s="17"/>
      <c r="G71" s="17"/>
      <c r="H71" s="20"/>
      <c r="I71" s="21"/>
    </row>
    <row r="72" spans="3:9" ht="13.5" thickBot="1">
      <c r="C72" s="38"/>
      <c r="D72" s="39"/>
      <c r="E72" s="39"/>
      <c r="F72" s="39"/>
      <c r="G72" s="39"/>
      <c r="H72" s="40"/>
      <c r="I72" s="41"/>
    </row>
    <row r="73" spans="3:9" ht="15.75">
      <c r="C73" s="77" t="s">
        <v>68</v>
      </c>
      <c r="D73" s="78"/>
      <c r="E73" s="78"/>
      <c r="F73" s="78"/>
      <c r="G73" s="78"/>
      <c r="H73" s="78"/>
      <c r="I73" s="79"/>
    </row>
    <row r="74" spans="3:9" ht="51">
      <c r="C74" s="12" t="s">
        <v>69</v>
      </c>
      <c r="D74" s="13" t="s">
        <v>16</v>
      </c>
      <c r="E74" s="13">
        <f>(16-11)+(10/2)</f>
        <v>10</v>
      </c>
      <c r="F74" s="13" t="s">
        <v>70</v>
      </c>
      <c r="G74" s="14">
        <v>35600</v>
      </c>
      <c r="H74" s="14">
        <f>E74*G74</f>
        <v>356000</v>
      </c>
      <c r="I74" s="15">
        <v>42248</v>
      </c>
    </row>
    <row r="75" spans="3:9" ht="12.75">
      <c r="C75" s="12" t="s">
        <v>71</v>
      </c>
      <c r="D75" s="13" t="s">
        <v>16</v>
      </c>
      <c r="E75" s="13">
        <f>(16-11)+(10/2)</f>
        <v>10</v>
      </c>
      <c r="F75" s="13" t="s">
        <v>72</v>
      </c>
      <c r="G75" s="14">
        <v>3200</v>
      </c>
      <c r="H75" s="14">
        <f>E75*G75</f>
        <v>32000</v>
      </c>
      <c r="I75" s="15">
        <v>42248</v>
      </c>
    </row>
    <row r="76" spans="3:9" ht="51">
      <c r="C76" s="12" t="s">
        <v>73</v>
      </c>
      <c r="D76" s="13" t="s">
        <v>16</v>
      </c>
      <c r="E76" s="13">
        <v>10</v>
      </c>
      <c r="F76" s="13" t="s">
        <v>74</v>
      </c>
      <c r="G76" s="14">
        <v>49000</v>
      </c>
      <c r="H76" s="14">
        <f>E76*G76</f>
        <v>490000</v>
      </c>
      <c r="I76" s="15">
        <v>42248</v>
      </c>
    </row>
    <row r="77" spans="3:9" ht="12.75">
      <c r="C77" s="12" t="s">
        <v>75</v>
      </c>
      <c r="D77" s="13" t="s">
        <v>16</v>
      </c>
      <c r="E77" s="13">
        <v>22</v>
      </c>
      <c r="F77" s="13"/>
      <c r="G77" s="14">
        <v>2200</v>
      </c>
      <c r="H77" s="14">
        <f>E77*G77</f>
        <v>48400</v>
      </c>
      <c r="I77" s="15">
        <v>42248</v>
      </c>
    </row>
    <row r="78" spans="3:9" ht="25.5">
      <c r="C78" s="12" t="s">
        <v>76</v>
      </c>
      <c r="D78" s="13" t="s">
        <v>16</v>
      </c>
      <c r="E78" s="13">
        <f>16*3</f>
        <v>48</v>
      </c>
      <c r="F78" s="13" t="s">
        <v>77</v>
      </c>
      <c r="G78" s="14">
        <v>17900</v>
      </c>
      <c r="H78" s="14">
        <f>E78*G78</f>
        <v>859200</v>
      </c>
      <c r="I78" s="15">
        <v>41518</v>
      </c>
    </row>
    <row r="79" spans="3:9" ht="12.75">
      <c r="C79" s="12"/>
      <c r="D79" s="13"/>
      <c r="E79" s="13"/>
      <c r="F79" s="13"/>
      <c r="G79" s="14"/>
      <c r="H79" s="14"/>
      <c r="I79" s="15"/>
    </row>
    <row r="80" spans="3:9" ht="12.75" customHeight="1">
      <c r="C80" s="69" t="s">
        <v>20</v>
      </c>
      <c r="D80" s="70"/>
      <c r="E80" s="70"/>
      <c r="F80" s="70"/>
      <c r="G80" s="70"/>
      <c r="H80" s="18">
        <f>SUM(H74:H79)</f>
        <v>1785600</v>
      </c>
      <c r="I80" s="19"/>
    </row>
    <row r="81" spans="3:9" ht="12.75">
      <c r="C81" s="69" t="s">
        <v>21</v>
      </c>
      <c r="D81" s="70"/>
      <c r="E81" s="70"/>
      <c r="F81" s="70"/>
      <c r="G81" s="70"/>
      <c r="H81" s="20" t="s">
        <v>41</v>
      </c>
      <c r="I81" s="21"/>
    </row>
    <row r="82" spans="3:9" ht="13.5" thickBot="1">
      <c r="C82" s="22"/>
      <c r="D82" s="23"/>
      <c r="E82" s="23"/>
      <c r="F82" s="23"/>
      <c r="G82" s="24"/>
      <c r="H82" s="24"/>
      <c r="I82" s="25"/>
    </row>
    <row r="83" spans="3:9" ht="12.75">
      <c r="C83" s="30"/>
      <c r="D83" s="31"/>
      <c r="E83" s="31"/>
      <c r="F83" s="31"/>
      <c r="G83" s="32"/>
      <c r="H83" s="32"/>
      <c r="I83" s="33"/>
    </row>
    <row r="84" spans="3:9" ht="15.75">
      <c r="C84" s="71" t="s">
        <v>78</v>
      </c>
      <c r="D84" s="72"/>
      <c r="E84" s="72"/>
      <c r="F84" s="72"/>
      <c r="G84" s="72"/>
      <c r="H84" s="72"/>
      <c r="I84" s="73"/>
    </row>
    <row r="85" spans="3:9" ht="63.75">
      <c r="C85" s="12" t="s">
        <v>79</v>
      </c>
      <c r="D85" s="13" t="s">
        <v>16</v>
      </c>
      <c r="E85" s="13">
        <v>15</v>
      </c>
      <c r="F85" s="13" t="s">
        <v>80</v>
      </c>
      <c r="G85" s="14"/>
      <c r="H85" s="14"/>
      <c r="I85" s="15">
        <v>40603</v>
      </c>
    </row>
    <row r="86" spans="3:9" ht="12.75">
      <c r="C86" s="12"/>
      <c r="D86" s="13"/>
      <c r="E86" s="13"/>
      <c r="F86" s="13"/>
      <c r="G86" s="14"/>
      <c r="H86" s="14"/>
      <c r="I86" s="15"/>
    </row>
    <row r="87" spans="3:10" ht="15.75">
      <c r="C87" s="71" t="s">
        <v>81</v>
      </c>
      <c r="D87" s="72"/>
      <c r="E87" s="72"/>
      <c r="F87" s="72"/>
      <c r="G87" s="72"/>
      <c r="H87" s="72"/>
      <c r="I87" s="73"/>
      <c r="J87" s="11"/>
    </row>
    <row r="88" spans="3:10" ht="25.5">
      <c r="C88" s="12" t="s">
        <v>82</v>
      </c>
      <c r="D88" s="13"/>
      <c r="E88" s="13"/>
      <c r="F88" s="13" t="s">
        <v>83</v>
      </c>
      <c r="G88" s="14">
        <v>4500</v>
      </c>
      <c r="H88" s="13" t="s">
        <v>84</v>
      </c>
      <c r="I88" s="15"/>
      <c r="J88" s="11"/>
    </row>
    <row r="89" spans="3:10" ht="25.5">
      <c r="C89" s="12"/>
      <c r="D89" s="13"/>
      <c r="E89" s="13"/>
      <c r="F89" s="13" t="s">
        <v>85</v>
      </c>
      <c r="G89" s="14">
        <v>10000</v>
      </c>
      <c r="H89" s="13" t="s">
        <v>84</v>
      </c>
      <c r="I89" s="15"/>
      <c r="J89" s="11"/>
    </row>
    <row r="90" spans="3:9" ht="38.25">
      <c r="C90" s="42" t="s">
        <v>86</v>
      </c>
      <c r="D90" s="43"/>
      <c r="E90" s="43"/>
      <c r="F90" s="43" t="s">
        <v>87</v>
      </c>
      <c r="G90" s="44">
        <v>1400</v>
      </c>
      <c r="H90" s="13" t="s">
        <v>84</v>
      </c>
      <c r="I90" s="21"/>
    </row>
    <row r="91" spans="3:9" ht="25.5">
      <c r="C91" s="35"/>
      <c r="D91" s="43"/>
      <c r="E91" s="43"/>
      <c r="F91" s="43" t="s">
        <v>88</v>
      </c>
      <c r="G91" s="44">
        <v>1400</v>
      </c>
      <c r="H91" s="13" t="s">
        <v>84</v>
      </c>
      <c r="I91" s="21"/>
    </row>
    <row r="92" spans="3:9" ht="25.5">
      <c r="C92" s="35" t="s">
        <v>89</v>
      </c>
      <c r="D92" s="43"/>
      <c r="E92" s="43"/>
      <c r="F92" s="43" t="s">
        <v>90</v>
      </c>
      <c r="G92" s="44">
        <f>68000/9</f>
        <v>7555.555555555556</v>
      </c>
      <c r="H92" s="13" t="s">
        <v>84</v>
      </c>
      <c r="I92" s="21"/>
    </row>
    <row r="93" spans="3:9" ht="13.5" thickBot="1">
      <c r="C93" s="45"/>
      <c r="D93" s="46"/>
      <c r="E93" s="46"/>
      <c r="F93" s="46"/>
      <c r="G93" s="47"/>
      <c r="H93" s="46"/>
      <c r="I93" s="48"/>
    </row>
    <row r="94" spans="3:8" ht="12.75">
      <c r="C94" s="49"/>
      <c r="D94" s="49"/>
      <c r="E94" s="49"/>
      <c r="F94" s="49"/>
      <c r="G94" s="50"/>
      <c r="H94" s="49"/>
    </row>
    <row r="95" spans="3:9" ht="12.75">
      <c r="C95" s="51"/>
      <c r="D95" s="51"/>
      <c r="E95" s="51"/>
      <c r="F95" s="51"/>
      <c r="G95" s="52"/>
      <c r="H95" s="52"/>
      <c r="I95" s="53"/>
    </row>
    <row r="96" spans="3:9" ht="12.75">
      <c r="C96" s="51"/>
      <c r="D96" s="51"/>
      <c r="E96" s="51"/>
      <c r="F96" s="51"/>
      <c r="G96" s="52"/>
      <c r="H96" s="52"/>
      <c r="I96" s="53"/>
    </row>
    <row r="97" spans="3:9" ht="12.75">
      <c r="C97" s="51"/>
      <c r="D97" s="51"/>
      <c r="E97" s="51"/>
      <c r="F97" s="51"/>
      <c r="G97" s="52"/>
      <c r="H97" s="52"/>
      <c r="I97" s="53"/>
    </row>
    <row r="98" spans="3:9" ht="12.75">
      <c r="C98" s="51"/>
      <c r="D98" s="51"/>
      <c r="E98" s="51"/>
      <c r="F98" s="51"/>
      <c r="G98" s="52"/>
      <c r="H98" s="52"/>
      <c r="I98" s="53"/>
    </row>
    <row r="99" spans="3:9" ht="12.75">
      <c r="C99" s="51"/>
      <c r="D99" s="51"/>
      <c r="E99" s="51"/>
      <c r="F99" s="51"/>
      <c r="G99" s="52"/>
      <c r="H99" s="52"/>
      <c r="I99" s="53"/>
    </row>
  </sheetData>
  <mergeCells count="26">
    <mergeCell ref="C9:I9"/>
    <mergeCell ref="C15:G15"/>
    <mergeCell ref="C19:I19"/>
    <mergeCell ref="C16:G16"/>
    <mergeCell ref="C43:I43"/>
    <mergeCell ref="C49:G49"/>
    <mergeCell ref="F29:F32"/>
    <mergeCell ref="F20:F21"/>
    <mergeCell ref="C23:G23"/>
    <mergeCell ref="C24:G24"/>
    <mergeCell ref="C28:I28"/>
    <mergeCell ref="C87:I87"/>
    <mergeCell ref="C62:I62"/>
    <mergeCell ref="C69:G69"/>
    <mergeCell ref="C70:G70"/>
    <mergeCell ref="C73:I73"/>
    <mergeCell ref="C3:I3"/>
    <mergeCell ref="C80:G80"/>
    <mergeCell ref="C81:G81"/>
    <mergeCell ref="C84:I84"/>
    <mergeCell ref="C50:G50"/>
    <mergeCell ref="C54:I54"/>
    <mergeCell ref="C58:G58"/>
    <mergeCell ref="C59:G59"/>
    <mergeCell ref="C38:G38"/>
    <mergeCell ref="C39:G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Radio</dc:creator>
  <cp:keywords/>
  <dc:description/>
  <cp:lastModifiedBy>Наумов</cp:lastModifiedBy>
  <dcterms:created xsi:type="dcterms:W3CDTF">2010-10-25T15:18:27Z</dcterms:created>
  <dcterms:modified xsi:type="dcterms:W3CDTF">2011-05-18T09:57:28Z</dcterms:modified>
  <cp:category/>
  <cp:version/>
  <cp:contentType/>
  <cp:contentStatus/>
</cp:coreProperties>
</file>